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4899" documentId="13_ncr:1_{B6133B1F-390A-49C6-9AC6-D4E6EF1B6344}" xr6:coauthVersionLast="47" xr6:coauthVersionMax="47" xr10:uidLastSave="{DE6249C2-582F-46B7-9B2E-6418825766C5}"/>
  <workbookProtection workbookAlgorithmName="SHA-512" workbookHashValue="HSanBt4otrla+KgYdnr0HnLcKMOL3/wcTobg2WoRrKMpMG8k2vIBW9tWfn9OVTOfjUgZORsZKADhOVlVpwaX5g==" workbookSaltValue="RM8kyiuCRo9T3nPZ7r6RdA==" workbookSpinCount="100000" lockStructure="1"/>
  <bookViews>
    <workbookView xWindow="-120" yWindow="-16320" windowWidth="29040" windowHeight="15720" tabRatio="783" xr2:uid="{00000000-000D-0000-FFFF-FFFF00000000}"/>
  </bookViews>
  <sheets>
    <sheet name="READ ME - DPP introduction" sheetId="13" r:id="rId1"/>
    <sheet name="definitions" sheetId="15" r:id="rId2"/>
    <sheet name="Cholera" sheetId="5" r:id="rId3"/>
    <sheet name="Ebola" sheetId="36" r:id="rId4"/>
    <sheet name="HPV" sheetId="4" r:id="rId5"/>
    <sheet name="IPV" sheetId="3" r:id="rId6"/>
    <sheet name="JE" sheetId="18" r:id="rId7"/>
    <sheet name="Measles" sheetId="21" r:id="rId8"/>
    <sheet name="Measles and Rubella" sheetId="22" r:id="rId9"/>
    <sheet name="Men A" sheetId="8" r:id="rId10"/>
    <sheet name="MMCV" sheetId="35" r:id="rId11"/>
    <sheet name="PCV" sheetId="19" r:id="rId12"/>
    <sheet name="HepB" sheetId="28" r:id="rId13"/>
    <sheet name="DTP" sheetId="33" r:id="rId14"/>
    <sheet name="Hexa" sheetId="31" r:id="rId15"/>
    <sheet name="TCV" sheetId="17" r:id="rId16"/>
    <sheet name="Penta" sheetId="1" r:id="rId17"/>
    <sheet name="Malaria" sheetId="24" r:id="rId18"/>
    <sheet name="Td" sheetId="32" r:id="rId19"/>
    <sheet name="Rabies" sheetId="34" r:id="rId20"/>
    <sheet name="Rota" sheetId="9" r:id="rId21"/>
    <sheet name="YF" sheetId="6" r:id="rId22"/>
  </sheets>
  <externalReferences>
    <externalReference r:id="rId23"/>
    <externalReference r:id="rId24"/>
    <externalReference r:id="rId2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4" l="1"/>
  <c r="O19" i="4"/>
  <c r="H23" i="9"/>
  <c r="H20" i="9"/>
  <c r="D18" i="9"/>
  <c r="C18" i="9"/>
  <c r="G19" i="32"/>
  <c r="G16" i="32"/>
  <c r="J16" i="24"/>
  <c r="J19" i="24"/>
  <c r="K16" i="24"/>
  <c r="K19" i="24"/>
  <c r="T16" i="3"/>
  <c r="R16" i="5"/>
  <c r="K15" i="18"/>
  <c r="K18" i="18"/>
  <c r="K12" i="18"/>
  <c r="C16" i="24"/>
  <c r="C19" i="24"/>
  <c r="M16" i="5"/>
  <c r="C16" i="36"/>
  <c r="C19" i="36"/>
  <c r="C16" i="5"/>
  <c r="K40" i="36"/>
  <c r="K39" i="36"/>
  <c r="K38" i="36"/>
  <c r="K37" i="36"/>
  <c r="K36" i="36"/>
  <c r="H16" i="35"/>
  <c r="H19" i="35"/>
  <c r="C16" i="35"/>
  <c r="C19" i="35"/>
  <c r="C17" i="35"/>
  <c r="B4" i="35"/>
  <c r="B2" i="35"/>
  <c r="H16" i="1"/>
  <c r="J37" i="34"/>
  <c r="B37" i="34"/>
  <c r="J38" i="34"/>
  <c r="B38" i="34"/>
  <c r="J39" i="34"/>
  <c r="B39" i="34"/>
  <c r="J40" i="34"/>
  <c r="B40" i="34"/>
  <c r="J41" i="34"/>
  <c r="B2" i="34"/>
  <c r="J2" i="34"/>
  <c r="J3" i="34"/>
  <c r="B4" i="34"/>
  <c r="B40" i="33"/>
  <c r="I40" i="33"/>
  <c r="B39" i="33"/>
  <c r="I39" i="33"/>
  <c r="B38" i="33"/>
  <c r="I38" i="33"/>
  <c r="B37" i="33"/>
  <c r="I37" i="33"/>
  <c r="B36" i="33"/>
  <c r="I36" i="33"/>
  <c r="C16" i="33"/>
  <c r="C19" i="33"/>
  <c r="B4" i="33"/>
  <c r="I3" i="33"/>
  <c r="I2" i="33"/>
  <c r="B2" i="33"/>
  <c r="B40" i="32"/>
  <c r="M40" i="32"/>
  <c r="B39" i="32"/>
  <c r="M39" i="32"/>
  <c r="B38" i="32"/>
  <c r="M38" i="32"/>
  <c r="B37" i="32"/>
  <c r="M37" i="32"/>
  <c r="B36" i="32"/>
  <c r="M36" i="32"/>
  <c r="C16" i="32"/>
  <c r="C19" i="32"/>
  <c r="B4" i="32"/>
  <c r="M3" i="32"/>
  <c r="M2" i="32"/>
  <c r="B2" i="32"/>
  <c r="C16" i="31"/>
  <c r="C19" i="31"/>
  <c r="B36" i="31"/>
  <c r="G36" i="31"/>
  <c r="B37" i="31"/>
  <c r="G37" i="31"/>
  <c r="B38" i="31"/>
  <c r="G38" i="31"/>
  <c r="B39" i="31"/>
  <c r="G39" i="31"/>
  <c r="B40" i="31"/>
  <c r="G40" i="31"/>
  <c r="B2" i="31"/>
  <c r="G2" i="31"/>
  <c r="G3" i="31"/>
  <c r="B4" i="31"/>
  <c r="B40" i="28"/>
  <c r="I40" i="28"/>
  <c r="B39" i="28"/>
  <c r="I39" i="28"/>
  <c r="B38" i="28"/>
  <c r="I38" i="28"/>
  <c r="B37" i="28"/>
  <c r="I37" i="28"/>
  <c r="B36" i="28"/>
  <c r="I36" i="28"/>
  <c r="C16" i="28"/>
  <c r="C19" i="28"/>
  <c r="B4" i="28"/>
  <c r="I3" i="28"/>
  <c r="I2" i="28"/>
  <c r="B2" i="28"/>
  <c r="D20" i="9"/>
  <c r="D23" i="9"/>
  <c r="T19" i="3"/>
  <c r="G16" i="24"/>
  <c r="G19" i="24"/>
  <c r="B40" i="24"/>
  <c r="B39" i="24"/>
  <c r="B38" i="24"/>
  <c r="B37" i="24"/>
  <c r="O3" i="24"/>
  <c r="B2" i="24"/>
  <c r="H3" i="17"/>
  <c r="H2" i="17"/>
  <c r="C16" i="17"/>
  <c r="C18" i="17"/>
  <c r="I15" i="22"/>
  <c r="I18" i="22"/>
  <c r="J20" i="9"/>
  <c r="J23" i="9"/>
  <c r="C16" i="3"/>
  <c r="C19" i="3"/>
  <c r="C20" i="9"/>
  <c r="C23" i="9"/>
  <c r="C15" i="22"/>
  <c r="C18" i="22"/>
  <c r="E20" i="19"/>
  <c r="E23" i="19"/>
  <c r="F23" i="19"/>
  <c r="H16" i="6"/>
  <c r="C19" i="4"/>
  <c r="B42" i="19"/>
  <c r="P42" i="19"/>
  <c r="B41" i="19"/>
  <c r="P41" i="19"/>
  <c r="B40" i="19"/>
  <c r="P40" i="19"/>
  <c r="B39" i="19"/>
  <c r="P39" i="19"/>
  <c r="B38" i="19"/>
  <c r="P38" i="19" s="1"/>
  <c r="B38" i="22"/>
  <c r="N38" i="22"/>
  <c r="B37" i="22"/>
  <c r="N37" i="22"/>
  <c r="B36" i="22"/>
  <c r="N36" i="22"/>
  <c r="B35" i="22"/>
  <c r="N35" i="22"/>
  <c r="B34" i="22"/>
  <c r="B38" i="21"/>
  <c r="L38" i="21"/>
  <c r="B37" i="21"/>
  <c r="L37" i="21"/>
  <c r="B36" i="21"/>
  <c r="L36" i="21"/>
  <c r="B35" i="21"/>
  <c r="L35" i="21"/>
  <c r="B34" i="21"/>
  <c r="L34" i="21"/>
  <c r="B39" i="18"/>
  <c r="I39" i="18"/>
  <c r="B38" i="18"/>
  <c r="I38" i="18"/>
  <c r="B37" i="18"/>
  <c r="I37" i="18"/>
  <c r="B36" i="18"/>
  <c r="I36" i="18"/>
  <c r="B35" i="18"/>
  <c r="I35" i="18"/>
  <c r="E15" i="22"/>
  <c r="E18" i="22"/>
  <c r="K16" i="3"/>
  <c r="K19" i="3"/>
  <c r="C16" i="1"/>
  <c r="C19" i="1"/>
  <c r="N34" i="22"/>
  <c r="G16" i="22"/>
  <c r="G15" i="22"/>
  <c r="G18" i="22"/>
  <c r="B4" i="22"/>
  <c r="N3" i="22"/>
  <c r="N2" i="22"/>
  <c r="B2" i="22"/>
  <c r="G16" i="21"/>
  <c r="E16" i="21"/>
  <c r="G15" i="21"/>
  <c r="G18" i="21"/>
  <c r="E15" i="21"/>
  <c r="E18" i="21"/>
  <c r="D15" i="21"/>
  <c r="D18" i="21"/>
  <c r="C15" i="21"/>
  <c r="C18" i="21"/>
  <c r="B4" i="21"/>
  <c r="L3" i="21"/>
  <c r="L2" i="21"/>
  <c r="B2" i="21"/>
  <c r="F20" i="9"/>
  <c r="F23" i="9"/>
  <c r="B43" i="19"/>
  <c r="J20" i="19"/>
  <c r="J23" i="19"/>
  <c r="G20" i="19"/>
  <c r="G23" i="19"/>
  <c r="C23" i="19"/>
  <c r="B4" i="19"/>
  <c r="P3" i="19"/>
  <c r="P2" i="19"/>
  <c r="B2" i="19"/>
  <c r="E15" i="18"/>
  <c r="E18" i="18"/>
  <c r="E8" i="18"/>
  <c r="J7" i="18"/>
  <c r="B4" i="18"/>
  <c r="I3" i="18"/>
  <c r="I2" i="18"/>
  <c r="B2" i="18"/>
  <c r="E20" i="9"/>
  <c r="E23" i="9"/>
  <c r="C16" i="6"/>
  <c r="C19" i="6"/>
  <c r="B36" i="17"/>
  <c r="B37" i="17"/>
  <c r="B38" i="17"/>
  <c r="B39" i="17"/>
  <c r="B35" i="17"/>
  <c r="B4" i="17"/>
  <c r="B2" i="17"/>
  <c r="F19" i="1"/>
  <c r="C16" i="8"/>
  <c r="C19" i="8"/>
  <c r="J26" i="1"/>
  <c r="J27" i="1"/>
  <c r="J29" i="1"/>
  <c r="J21" i="1"/>
  <c r="J22" i="1"/>
  <c r="J23" i="1"/>
  <c r="J24" i="1"/>
  <c r="J25" i="1"/>
  <c r="J20" i="1"/>
  <c r="H16" i="8"/>
  <c r="H19" i="8"/>
  <c r="B2" i="9"/>
  <c r="N2" i="9"/>
  <c r="N3" i="9"/>
  <c r="B4" i="9"/>
  <c r="B38" i="9"/>
  <c r="N38" i="9" s="1"/>
  <c r="B39" i="9"/>
  <c r="N39" i="9"/>
  <c r="B40" i="9"/>
  <c r="N40" i="9"/>
  <c r="B41" i="9"/>
  <c r="N41" i="9"/>
  <c r="B42" i="9"/>
  <c r="N42" i="9"/>
  <c r="B2" i="6"/>
  <c r="Q2" i="6"/>
  <c r="Q3" i="6"/>
  <c r="B4" i="6"/>
  <c r="B36" i="6"/>
  <c r="Q36" i="6" s="1"/>
  <c r="B37" i="6"/>
  <c r="Q37" i="6"/>
  <c r="B38" i="6"/>
  <c r="Q38" i="6"/>
  <c r="B39" i="6"/>
  <c r="Q39" i="6"/>
  <c r="Q40" i="6"/>
  <c r="B2" i="1"/>
  <c r="P2" i="1"/>
  <c r="P3" i="1"/>
  <c r="B4" i="1"/>
  <c r="H19" i="1"/>
  <c r="B36" i="1"/>
  <c r="P36" i="1"/>
  <c r="B37" i="1"/>
  <c r="P37" i="1"/>
  <c r="B38" i="1"/>
  <c r="P38" i="1"/>
  <c r="B39" i="1"/>
  <c r="P39" i="1"/>
  <c r="B40" i="1"/>
  <c r="P40" i="1"/>
  <c r="B2" i="8"/>
  <c r="P2" i="8"/>
  <c r="P3" i="8"/>
  <c r="B4" i="8"/>
  <c r="C17" i="8"/>
  <c r="B36" i="8"/>
  <c r="P36" i="8"/>
  <c r="B37" i="8"/>
  <c r="P37" i="8"/>
  <c r="B38" i="8"/>
  <c r="P38" i="8"/>
  <c r="P39" i="8"/>
  <c r="P40" i="8"/>
  <c r="B2" i="3"/>
  <c r="AD2" i="3"/>
  <c r="AD3" i="3"/>
  <c r="B4" i="3"/>
  <c r="B37" i="3"/>
  <c r="B38" i="3"/>
  <c r="B39" i="3"/>
  <c r="B40" i="3"/>
  <c r="B2" i="4"/>
  <c r="U2" i="4"/>
  <c r="U3" i="4"/>
  <c r="B4" i="4"/>
  <c r="E16" i="4"/>
  <c r="E19" i="4" s="1"/>
  <c r="J19" i="4"/>
  <c r="B36" i="4"/>
  <c r="B37" i="4"/>
  <c r="Z37" i="5"/>
  <c r="AD37" i="3"/>
  <c r="B38" i="4"/>
  <c r="B39" i="4"/>
  <c r="B40" i="4"/>
  <c r="Z36" i="5"/>
  <c r="Z38" i="5"/>
  <c r="U38" i="4"/>
  <c r="Z39" i="5"/>
  <c r="U39" i="4"/>
  <c r="Z40" i="5"/>
  <c r="AD40" i="3"/>
  <c r="U40" i="4"/>
  <c r="H19" i="6"/>
  <c r="L19" i="6"/>
  <c r="AD38" i="3"/>
  <c r="U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3" authorId="0" shapeId="0" xr:uid="{10AD544E-6B06-41D7-9C26-66B96AB19698}">
      <text>
        <r>
          <rPr>
            <b/>
            <sz val="12"/>
            <color indexed="81"/>
            <rFont val="Tahoma"/>
            <family val="2"/>
          </rPr>
          <t>Author:</t>
        </r>
        <r>
          <rPr>
            <sz val="12"/>
            <color indexed="81"/>
            <rFont val="Tahoma"/>
            <family val="2"/>
          </rPr>
          <t xml:space="preserve">
The price of this presentation is indicative, based on public information and internal estimates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tc={384EF62F-17BD-48E4-8BCA-8B180AF8393C}</author>
  </authors>
  <commentList>
    <comment ref="C8" authorId="0" shapeId="0" xr:uid="{384EF62F-17BD-48E4-8BCA-8B180AF8393C}">
      <text>
        <t>[Threaded comment]
Your version of Excel allows you to read this threaded comment; however, any edits to it will get removed if the file is opened in a newer version of Excel. Learn more: https://go.microsoft.com/fwlink/?linkid=870924
Comment:
    I have added two new columns and combined a bunch of cells to be able to add the new BBIL RTS,S vaccine</t>
      </text>
    </comment>
  </commentList>
</comments>
</file>

<file path=xl/sharedStrings.xml><?xml version="1.0" encoding="utf-8"?>
<sst xmlns="http://schemas.openxmlformats.org/spreadsheetml/2006/main" count="4244" uniqueCount="1149">
  <si>
    <r>
      <rPr>
        <b/>
        <sz val="18"/>
        <color indexed="30"/>
        <rFont val="Calibri"/>
        <family val="2"/>
      </rPr>
      <t xml:space="preserve">
Detailed Product Profiles (DPPs) for WHO prequalified vaccines
</t>
    </r>
    <r>
      <rPr>
        <sz val="14"/>
        <rFont val="Calibri"/>
        <family val="2"/>
      </rPr>
      <t>The primary objective of the Detailed Product Profiles (DPPs) is to provide countries with</t>
    </r>
    <r>
      <rPr>
        <b/>
        <sz val="14"/>
        <rFont val="Calibri"/>
        <family val="2"/>
      </rPr>
      <t xml:space="preserve"> easy access to up-to-date and comprehensive information on Gavi-supported vaccines</t>
    </r>
    <r>
      <rPr>
        <sz val="14"/>
        <rFont val="Calibri"/>
        <family val="2"/>
      </rPr>
      <t xml:space="preserve">. Countries are encouraged to consider factors beyond procurement cost and impact on country co-financing requirements: the DPPs include information on vaccine presentations, pricing, indicative wastage rates, manufacturers, cold chain volume and handling. This information will help countries decide which vaccine presentation is the best ‘fit’ for inclusion in their immunisation programme. Selecting a vaccine that is the most programmatically favourable for a specific country’s context contributes to the sustainability of an immunisation programme. The DPPs are referenced in the 2021 New Vaccine Support guidelines and available on the Gavi website.
The secondary objective of the DPPs is to </t>
    </r>
    <r>
      <rPr>
        <b/>
        <sz val="14"/>
        <rFont val="Calibri"/>
        <family val="2"/>
      </rPr>
      <t>provide an overview of all WHO prequalified (WHO PQ) vaccine products for the 20 vaccine groups</t>
    </r>
    <r>
      <rPr>
        <b/>
        <sz val="14"/>
        <color rgb="FFFF0000"/>
        <rFont val="Calibri"/>
        <family val="2"/>
      </rPr>
      <t xml:space="preserve"> </t>
    </r>
    <r>
      <rPr>
        <sz val="14"/>
        <rFont val="Calibri"/>
        <family val="2"/>
      </rPr>
      <t xml:space="preserve">that Gavi supports, including those vaccine presentations currently not procured by UNICEF on behalf of Gavi. The format of the DPPs was created specifically to allow countries to compare WHO PQ vaccine products, fully informing them of their options.
Information contained in the DPPs comes from a variety of sources including the Gavi Secretariat, WHO PQ vaccine webpages, WHO position papers and UNICEF’s product menu for vaccines supplied by UNICEF for Gavi-supported programmes. The Gavi Secretariat will ensure the information in the DPPs is kept up-to-date as new products become WHO pre-qualified and are available to receive Gavi-support.  The DPPs will be updated on a fixed schedule (approximately every 6 months) or with more frequency if required.  </t>
    </r>
  </si>
  <si>
    <t>Information is current as of November 2023</t>
  </si>
  <si>
    <r>
      <t xml:space="preserve">2026 </t>
    </r>
    <r>
      <rPr>
        <b/>
        <sz val="12"/>
        <color indexed="8"/>
        <rFont val="Calibri"/>
        <family val="2"/>
      </rPr>
      <t>price per dose (USD)</t>
    </r>
  </si>
  <si>
    <r>
      <t xml:space="preserve">Price in USD per individual vaccine dose based on available data.  This price is an </t>
    </r>
    <r>
      <rPr>
        <b/>
        <i/>
        <sz val="11"/>
        <color indexed="8"/>
        <rFont val="Calibri"/>
        <family val="2"/>
      </rPr>
      <t>indicative</t>
    </r>
    <r>
      <rPr>
        <sz val="11"/>
        <color theme="1"/>
        <rFont val="Calibri"/>
        <family val="2"/>
        <scheme val="minor"/>
      </rPr>
      <t xml:space="preserve"> vaccine price prepared by the Gavi Secretariat to be used by countries for planning purposes.   Price exclusively covers the vaccine dose and does not cover associated expenses including but not limited to freight, cold-chain costs, administrative costs and wastage. In cases in which there are multiple suppliers of the same presentation of the vaccine, or when there is a range of prices offered by the same supplier of the vaccine, a weighted average price (WAP) is utilised.   </t>
    </r>
  </si>
  <si>
    <r>
      <t xml:space="preserve">2026 </t>
    </r>
    <r>
      <rPr>
        <b/>
        <sz val="12"/>
        <color indexed="8"/>
        <rFont val="Calibri"/>
        <family val="2"/>
      </rPr>
      <t>price per fully immunised person (USD)</t>
    </r>
  </si>
  <si>
    <r>
      <t xml:space="preserve">The </t>
    </r>
    <r>
      <rPr>
        <sz val="11"/>
        <rFont val="Calibri"/>
        <family val="2"/>
      </rPr>
      <t>price per dose (USD) is</t>
    </r>
    <r>
      <rPr>
        <i/>
        <sz val="11"/>
        <rFont val="Calibri"/>
        <family val="2"/>
      </rPr>
      <t xml:space="preserve"> </t>
    </r>
    <r>
      <rPr>
        <sz val="11"/>
        <rFont val="Calibri"/>
        <family val="2"/>
      </rPr>
      <t xml:space="preserve">multiplied by the total number of doses required for a completed vaccine schedule, according to the WHO recommended vaccine schedules (WHO position papers)  </t>
    </r>
  </si>
  <si>
    <t>2026 wastage adjusted price per fully immunised person (USD)</t>
  </si>
  <si>
    <r>
      <t xml:space="preserve">Price per fully immunised person (USD) </t>
    </r>
    <r>
      <rPr>
        <sz val="11"/>
        <rFont val="Calibri"/>
        <family val="2"/>
      </rPr>
      <t>adjusted to account for vaccine wastage. The price adjustment factors in the projected cost of wasted vaccine for each administered dose. The indicative wastage rate utilised in the calculation is the country specific actual wastage rate which the country is required to input. This value should not be used for planning purposes without considering the coverage rate, as this would overestimate needs.</t>
    </r>
  </si>
  <si>
    <t>Cold chain volume per fully immunised person  (cm³)</t>
  </si>
  <si>
    <t xml:space="preserve">The cold chain volume is multiplied by the total number of doses required for a completed vaccine schedule, according to the WHO recommended vaccine schedules (WHO position papers)  </t>
  </si>
  <si>
    <t>Wastage adjusted cold chain volume per fully immunised person  (cm³)</t>
  </si>
  <si>
    <t xml:space="preserve">The cold chain volume per fully immunised person is adjusted to account for vaccine wastage. </t>
  </si>
  <si>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</si>
  <si>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</si>
  <si>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</si>
  <si>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</si>
  <si>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indexed="8"/>
        <rFont val="Calibri"/>
        <family val="2"/>
      </rPr>
      <t xml:space="preserve">1 </t>
    </r>
  </si>
  <si>
    <t>Oral Cholera Vaccine</t>
  </si>
  <si>
    <r>
      <t>Vaccine type</t>
    </r>
    <r>
      <rPr>
        <vertAlign val="superscript"/>
        <sz val="14"/>
        <color indexed="8"/>
        <rFont val="Calibri"/>
        <family val="2"/>
      </rPr>
      <t xml:space="preserve">1 </t>
    </r>
  </si>
  <si>
    <t>Inactivated Oral Cholera</t>
  </si>
  <si>
    <r>
      <t>Serotypes</t>
    </r>
    <r>
      <rPr>
        <vertAlign val="superscript"/>
        <sz val="14"/>
        <color indexed="8"/>
        <rFont val="Calibri"/>
        <family val="2"/>
      </rPr>
      <t>1</t>
    </r>
  </si>
  <si>
    <r>
      <rPr>
        <i/>
        <sz val="14"/>
        <rFont val="Calibri"/>
        <family val="2"/>
      </rPr>
      <t>V. cholera</t>
    </r>
    <r>
      <rPr>
        <sz val="14"/>
        <rFont val="Calibri"/>
        <family val="2"/>
      </rPr>
      <t xml:space="preserve"> O1 and O139</t>
    </r>
  </si>
  <si>
    <r>
      <rPr>
        <i/>
        <sz val="14"/>
        <color indexed="8"/>
        <rFont val="Calibri"/>
        <family val="2"/>
      </rPr>
      <t>V. cholera</t>
    </r>
    <r>
      <rPr>
        <sz val="14"/>
        <color indexed="8"/>
        <rFont val="Calibri"/>
        <family val="2"/>
      </rPr>
      <t xml:space="preserve"> O1 and O139</t>
    </r>
  </si>
  <si>
    <r>
      <rPr>
        <i/>
        <sz val="14"/>
        <rFont val="Calibri"/>
        <family val="2"/>
      </rPr>
      <t>V. cholera</t>
    </r>
    <r>
      <rPr>
        <sz val="14"/>
        <rFont val="Calibri"/>
        <family val="2"/>
      </rPr>
      <t xml:space="preserve"> O1</t>
    </r>
  </si>
  <si>
    <r>
      <rPr>
        <i/>
        <sz val="14"/>
        <color indexed="8"/>
        <rFont val="Calibri"/>
        <family val="2"/>
      </rPr>
      <t>V. cholera</t>
    </r>
    <r>
      <rPr>
        <sz val="14"/>
        <color indexed="8"/>
        <rFont val="Calibri"/>
        <family val="2"/>
      </rPr>
      <t xml:space="preserve"> O1</t>
    </r>
  </si>
  <si>
    <r>
      <t>Presentation (doses per container, primary container type, pharmaceutical form)</t>
    </r>
    <r>
      <rPr>
        <b/>
        <vertAlign val="superscript"/>
        <sz val="14"/>
        <color indexed="8"/>
        <rFont val="Calibri"/>
        <family val="2"/>
      </rPr>
      <t>1</t>
    </r>
  </si>
  <si>
    <t>OCV, 1 dose/vial, liquid</t>
  </si>
  <si>
    <t>OCV, 1 dose/plastic tube, liquid</t>
  </si>
  <si>
    <t>1 dose vial, liquid + buffer sachet</t>
  </si>
  <si>
    <r>
      <t>Product availability 2025</t>
    </r>
    <r>
      <rPr>
        <vertAlign val="superscript"/>
        <sz val="14"/>
        <rFont val="Calibri"/>
        <family val="2"/>
      </rPr>
      <t>2</t>
    </r>
  </si>
  <si>
    <t>needs planning</t>
  </si>
  <si>
    <r>
      <t>Product availability 2025</t>
    </r>
    <r>
      <rPr>
        <vertAlign val="superscript"/>
        <sz val="14"/>
        <color indexed="8"/>
        <rFont val="Calibri"/>
        <family val="2"/>
      </rPr>
      <t>2</t>
    </r>
  </si>
  <si>
    <t>n/a</t>
  </si>
  <si>
    <t>Routine/campaign/stockpile</t>
  </si>
  <si>
    <t>stockpile and campaign</t>
  </si>
  <si>
    <t>Routine and/or campaign</t>
  </si>
  <si>
    <r>
      <t>WHO recommended vaccine schedule</t>
    </r>
    <r>
      <rPr>
        <vertAlign val="superscript"/>
        <sz val="14"/>
        <rFont val="Calibri"/>
        <family val="2"/>
      </rPr>
      <t>3</t>
    </r>
  </si>
  <si>
    <t xml:space="preserve">2 liquid oral doses 14 days apart for all aged ≥1 year. </t>
  </si>
  <si>
    <r>
      <t>WHO recommended vaccine schedule</t>
    </r>
    <r>
      <rPr>
        <vertAlign val="superscript"/>
        <sz val="14"/>
        <color indexed="8"/>
        <rFont val="Calibri"/>
        <family val="2"/>
      </rPr>
      <t>3</t>
    </r>
  </si>
  <si>
    <t>2 liquid oral doses 14 days apart for all aged ≥1 year. A booster dose is recommended after 2 years.</t>
  </si>
  <si>
    <t>$1.65</t>
  </si>
  <si>
    <r>
      <t>2025 price per dose (USD)</t>
    </r>
    <r>
      <rPr>
        <vertAlign val="superscript"/>
        <sz val="14"/>
        <color indexed="8"/>
        <rFont val="Calibri"/>
        <family val="2"/>
      </rPr>
      <t>4</t>
    </r>
  </si>
  <si>
    <t>Doses per fully immunised person</t>
  </si>
  <si>
    <r>
      <t xml:space="preserve">2025 price per fully immunised person (USD) </t>
    </r>
    <r>
      <rPr>
        <vertAlign val="superscript"/>
        <sz val="14"/>
        <color indexed="8"/>
        <rFont val="Calibri"/>
        <family val="2"/>
      </rPr>
      <t>4</t>
    </r>
  </si>
  <si>
    <r>
      <t>Indicative wastage rate</t>
    </r>
    <r>
      <rPr>
        <vertAlign val="superscript"/>
        <sz val="14"/>
        <color indexed="8"/>
        <rFont val="Calibri"/>
        <family val="2"/>
      </rPr>
      <t>5</t>
    </r>
  </si>
  <si>
    <r>
      <t>Country specific actual wastage rate (</t>
    </r>
    <r>
      <rPr>
        <b/>
        <sz val="14"/>
        <color indexed="8"/>
        <rFont val="Calibri"/>
        <family val="2"/>
      </rPr>
      <t>input required</t>
    </r>
    <r>
      <rPr>
        <sz val="14"/>
        <color indexed="8"/>
        <rFont val="Calibri"/>
        <family val="2"/>
      </rPr>
      <t>)</t>
    </r>
    <r>
      <rPr>
        <vertAlign val="superscript"/>
        <sz val="14"/>
        <color indexed="8"/>
        <rFont val="Calibri"/>
        <family val="2"/>
      </rPr>
      <t>4</t>
    </r>
  </si>
  <si>
    <r>
      <t>2025 wastage adjusted price per fully immunised person (USD)</t>
    </r>
    <r>
      <rPr>
        <vertAlign val="superscript"/>
        <sz val="14"/>
        <color indexed="8"/>
        <rFont val="Calibri"/>
        <family val="2"/>
      </rPr>
      <t>4</t>
    </r>
  </si>
  <si>
    <r>
      <t>Manufacturer</t>
    </r>
    <r>
      <rPr>
        <b/>
        <vertAlign val="superscript"/>
        <sz val="14"/>
        <color indexed="8"/>
        <rFont val="Calibri"/>
        <family val="2"/>
      </rPr>
      <t>1</t>
    </r>
  </si>
  <si>
    <t>Eubiologics Co., Ltd</t>
  </si>
  <si>
    <t>Janssen</t>
  </si>
  <si>
    <r>
      <t>Vaccine trade name</t>
    </r>
    <r>
      <rPr>
        <b/>
        <vertAlign val="superscript"/>
        <sz val="14"/>
        <color indexed="8"/>
        <rFont val="Calibri"/>
        <family val="2"/>
      </rPr>
      <t>1</t>
    </r>
  </si>
  <si>
    <t>Euvichol</t>
  </si>
  <si>
    <t>Euvichol-Plus</t>
  </si>
  <si>
    <t>Euvichol-S</t>
  </si>
  <si>
    <t>Dukoral</t>
  </si>
  <si>
    <r>
      <t>Country of manufacture</t>
    </r>
    <r>
      <rPr>
        <vertAlign val="superscript"/>
        <sz val="14"/>
        <color indexed="8"/>
        <rFont val="Calibri"/>
        <family val="2"/>
      </rPr>
      <t>1</t>
    </r>
  </si>
  <si>
    <t>Republic of Korea</t>
  </si>
  <si>
    <t>Sweden</t>
  </si>
  <si>
    <r>
      <t>National regulatory agency</t>
    </r>
    <r>
      <rPr>
        <vertAlign val="superscript"/>
        <sz val="14"/>
        <color indexed="8"/>
        <rFont val="Calibri"/>
        <family val="2"/>
      </rPr>
      <t>1</t>
    </r>
  </si>
  <si>
    <t>MFDS (Republic of Korea)</t>
  </si>
  <si>
    <t>Medical Products Agency (Sweden)</t>
  </si>
  <si>
    <r>
      <t>WHO PQ-date</t>
    </r>
    <r>
      <rPr>
        <vertAlign val="superscript"/>
        <sz val="14"/>
        <color indexed="8"/>
        <rFont val="Calibri"/>
        <family val="2"/>
      </rPr>
      <t>1</t>
    </r>
  </si>
  <si>
    <r>
      <t>Administration</t>
    </r>
    <r>
      <rPr>
        <vertAlign val="superscript"/>
        <sz val="14"/>
        <color indexed="8"/>
        <rFont val="Calibri"/>
        <family val="2"/>
      </rPr>
      <t>1</t>
    </r>
  </si>
  <si>
    <t>oral</t>
  </si>
  <si>
    <r>
      <t>Secondary packaging</t>
    </r>
    <r>
      <rPr>
        <vertAlign val="superscript"/>
        <sz val="14"/>
        <color indexed="8"/>
        <rFont val="Calibri"/>
        <family val="2"/>
      </rPr>
      <t>1</t>
    </r>
  </si>
  <si>
    <t>Carton containing 10 vials (10 doses)</t>
  </si>
  <si>
    <t>carton of 10 strips with 5 plastic tubes per strip (50 doses)</t>
  </si>
  <si>
    <t>1 dose carton
2 dose carton
20 dose carton (in tertiary packaging with diluent)
170 dose emergency pack (buffer supplied in separate carton transported outside cold chain)</t>
  </si>
  <si>
    <r>
      <t>Shelf-life</t>
    </r>
    <r>
      <rPr>
        <vertAlign val="superscript"/>
        <sz val="14"/>
        <color indexed="8"/>
        <rFont val="Calibri"/>
        <family val="2"/>
      </rPr>
      <t>1</t>
    </r>
  </si>
  <si>
    <t>24 months at 2 - 8 °C</t>
  </si>
  <si>
    <t>36 months at 2 - 8 °C</t>
  </si>
  <si>
    <r>
      <t>Cold chain volume per dose (cm</t>
    </r>
    <r>
      <rPr>
        <vertAlign val="superscript"/>
        <sz val="14"/>
        <color indexed="8"/>
        <rFont val="Calibri"/>
        <family val="2"/>
      </rPr>
      <t>3</t>
    </r>
    <r>
      <rPr>
        <sz val="14"/>
        <color indexed="8"/>
        <rFont val="Calibri"/>
        <family val="2"/>
      </rPr>
      <t>)</t>
    </r>
    <r>
      <rPr>
        <vertAlign val="superscript"/>
        <sz val="14"/>
        <color indexed="8"/>
        <rFont val="Calibri"/>
        <family val="2"/>
      </rPr>
      <t xml:space="preserve">1 </t>
    </r>
  </si>
  <si>
    <r>
      <t>11 cm</t>
    </r>
    <r>
      <rPr>
        <vertAlign val="superscript"/>
        <sz val="14"/>
        <rFont val="Calibri"/>
        <family val="2"/>
      </rPr>
      <t>3</t>
    </r>
  </si>
  <si>
    <r>
      <t>7.85 cm</t>
    </r>
    <r>
      <rPr>
        <vertAlign val="superscript"/>
        <sz val="14"/>
        <rFont val="Calibri"/>
        <family val="2"/>
      </rPr>
      <t>3</t>
    </r>
  </si>
  <si>
    <r>
      <t>7.8 cm</t>
    </r>
    <r>
      <rPr>
        <vertAlign val="superscript"/>
        <sz val="14"/>
        <rFont val="Calibri"/>
        <family val="2"/>
      </rPr>
      <t>3</t>
    </r>
  </si>
  <si>
    <r>
      <t>Cold chain volume per dose (cm</t>
    </r>
    <r>
      <rPr>
        <vertAlign val="superscript"/>
        <sz val="14"/>
        <color indexed="8"/>
        <rFont val="Calibri"/>
        <family val="2"/>
      </rPr>
      <t>3</t>
    </r>
    <r>
      <rPr>
        <sz val="14"/>
        <color indexed="8"/>
        <rFont val="Calibri"/>
        <family val="2"/>
      </rPr>
      <t>)</t>
    </r>
    <r>
      <rPr>
        <vertAlign val="superscript"/>
        <sz val="14"/>
        <color indexed="8"/>
        <rFont val="Calibri"/>
        <family val="2"/>
      </rPr>
      <t>1</t>
    </r>
  </si>
  <si>
    <r>
      <t>in 1 dose carton: 271 cm</t>
    </r>
    <r>
      <rPr>
        <vertAlign val="superscript"/>
        <sz val="14"/>
        <color indexed="8"/>
        <rFont val="Calibri"/>
        <family val="2"/>
      </rPr>
      <t>3</t>
    </r>
    <r>
      <rPr>
        <sz val="14"/>
        <color indexed="8"/>
        <rFont val="Calibri"/>
        <family val="2"/>
      </rPr>
      <t xml:space="preserve">
in 2 dose carton: 136 cm</t>
    </r>
    <r>
      <rPr>
        <vertAlign val="superscript"/>
        <sz val="14"/>
        <color indexed="8"/>
        <rFont val="Calibri"/>
        <family val="2"/>
      </rPr>
      <t>3</t>
    </r>
    <r>
      <rPr>
        <sz val="14"/>
        <color indexed="8"/>
        <rFont val="Calibri"/>
        <family val="2"/>
      </rPr>
      <t xml:space="preserve">
in 20 dose carton : 44 cm</t>
    </r>
    <r>
      <rPr>
        <vertAlign val="superscript"/>
        <sz val="14"/>
        <color indexed="8"/>
        <rFont val="Calibri"/>
        <family val="2"/>
      </rPr>
      <t>3</t>
    </r>
    <r>
      <rPr>
        <sz val="14"/>
        <color indexed="8"/>
        <rFont val="Calibri"/>
        <family val="2"/>
      </rPr>
      <t xml:space="preserve">
in 170 dose carton : 24.4 cm</t>
    </r>
    <r>
      <rPr>
        <vertAlign val="superscript"/>
        <sz val="14"/>
        <color indexed="8"/>
        <rFont val="Calibri"/>
        <family val="2"/>
      </rPr>
      <t>3</t>
    </r>
  </si>
  <si>
    <r>
      <t>Vaccine vial monitor type</t>
    </r>
    <r>
      <rPr>
        <vertAlign val="superscript"/>
        <sz val="14"/>
        <color indexed="8"/>
        <rFont val="Calibri"/>
        <family val="2"/>
      </rPr>
      <t>1</t>
    </r>
  </si>
  <si>
    <t>Type 30</t>
  </si>
  <si>
    <t>none</t>
  </si>
  <si>
    <r>
      <t>Handling open vials</t>
    </r>
    <r>
      <rPr>
        <vertAlign val="superscript"/>
        <sz val="14"/>
        <color indexed="8"/>
        <rFont val="Calibri"/>
        <family val="2"/>
      </rPr>
      <t>1</t>
    </r>
  </si>
  <si>
    <r>
      <t>Controlled Temperature Chain (CTC)</t>
    </r>
    <r>
      <rPr>
        <sz val="14"/>
        <color indexed="8"/>
        <rFont val="Calibri"/>
        <family val="2"/>
      </rPr>
      <t>¹</t>
    </r>
  </si>
  <si>
    <t>Controlled Temperature Chain (CTC)¹</t>
  </si>
  <si>
    <r>
      <t>WHO PQ link</t>
    </r>
    <r>
      <rPr>
        <vertAlign val="superscript"/>
        <sz val="14"/>
        <color indexed="8"/>
        <rFont val="Calibri"/>
        <family val="2"/>
      </rPr>
      <t>1</t>
    </r>
  </si>
  <si>
    <t>https://extranet.who.int/prequal/vaccines/p/euvichol</t>
  </si>
  <si>
    <t>https://extranet.who.int/prequal/vaccines/p/euvichol-plus</t>
  </si>
  <si>
    <t>https://extranet.who.int/prequal/vaccines/p/euvicholr-s</t>
  </si>
  <si>
    <t>https://extranet.who.int/prequal/vaccines/p/dukoral</t>
  </si>
  <si>
    <r>
      <t>Remarks WHO</t>
    </r>
    <r>
      <rPr>
        <vertAlign val="superscript"/>
        <sz val="14"/>
        <color indexed="8"/>
        <rFont val="Calibri"/>
        <family val="2"/>
      </rPr>
      <t>1</t>
    </r>
  </si>
  <si>
    <t>Valneva Sweden AB became the new marketing authorisation holder of this vaccine in February 2015 [Previously Crucell Sweden AB]</t>
  </si>
  <si>
    <t>Notes</t>
  </si>
  <si>
    <t>EuBiologics plans to gradually replace its supply of Euvichol and Euvichol-Plus with Euvichol-S</t>
  </si>
  <si>
    <t>Vaccine price commitments</t>
  </si>
  <si>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2023.</t>
  </si>
  <si>
    <t>3 Source: WHO position paper: http://www.who.int/immunization/documents/positionpapers/en/</t>
  </si>
  <si>
    <t xml:space="preserve">4 Source: Gavi Secretariat, see definitions tab for details </t>
  </si>
  <si>
    <t>5 Source: Review of WHO vaccine wastage rate tool, 2021</t>
  </si>
  <si>
    <t>ON THE                                   MENU</t>
  </si>
  <si>
    <t>Ebola Zaire Vaccine</t>
  </si>
  <si>
    <t>rVSV∆G-ZEBOV-GP, live attenuated</t>
  </si>
  <si>
    <t>Zaire</t>
  </si>
  <si>
    <t>Ebola, 1 dose/vial, liquid</t>
  </si>
  <si>
    <t>campaign</t>
  </si>
  <si>
    <t>1 dose</t>
  </si>
  <si>
    <r>
      <t>2025 price per dose (USD)</t>
    </r>
    <r>
      <rPr>
        <vertAlign val="superscript"/>
        <sz val="14"/>
        <color theme="1"/>
        <rFont val="Calibri"/>
        <family val="2"/>
        <scheme val="minor"/>
      </rPr>
      <t>4</t>
    </r>
  </si>
  <si>
    <r>
      <t>2025 price per fully immunised person (USD)</t>
    </r>
    <r>
      <rPr>
        <vertAlign val="superscript"/>
        <sz val="14"/>
        <color theme="1"/>
        <rFont val="Calibri"/>
        <family val="2"/>
        <scheme val="minor"/>
      </rPr>
      <t>4</t>
    </r>
  </si>
  <si>
    <r>
      <t>Indicative wastage rate</t>
    </r>
    <r>
      <rPr>
        <vertAlign val="superscript"/>
        <sz val="14"/>
        <rFont val="Calibri"/>
        <family val="2"/>
      </rPr>
      <t>5</t>
    </r>
  </si>
  <si>
    <r>
      <t>Country specific actual wastage rate (</t>
    </r>
    <r>
      <rPr>
        <b/>
        <sz val="14"/>
        <rFont val="Calibri"/>
        <family val="2"/>
      </rPr>
      <t>input required</t>
    </r>
    <r>
      <rPr>
        <sz val="14"/>
        <rFont val="Calibri"/>
        <family val="2"/>
      </rPr>
      <t>)</t>
    </r>
    <r>
      <rPr>
        <vertAlign val="superscript"/>
        <sz val="14"/>
        <rFont val="Calibri"/>
        <family val="2"/>
      </rPr>
      <t>4</t>
    </r>
  </si>
  <si>
    <r>
      <t>2025 wastage adjusted price per fully immunised person (USD)</t>
    </r>
    <r>
      <rPr>
        <vertAlign val="superscript"/>
        <sz val="14"/>
        <color theme="1"/>
        <rFont val="Calibri"/>
        <family val="2"/>
        <scheme val="minor"/>
      </rPr>
      <t>4</t>
    </r>
  </si>
  <si>
    <r>
      <t>Manufacturer</t>
    </r>
    <r>
      <rPr>
        <b/>
        <vertAlign val="superscript"/>
        <sz val="14"/>
        <rFont val="Calibri"/>
        <family val="2"/>
      </rPr>
      <t>1</t>
    </r>
  </si>
  <si>
    <t>Merck Sharp &amp; Dohme Corp.</t>
  </si>
  <si>
    <r>
      <t>Vaccine trade name</t>
    </r>
    <r>
      <rPr>
        <b/>
        <vertAlign val="superscript"/>
        <sz val="14"/>
        <rFont val="Calibri"/>
        <family val="2"/>
      </rPr>
      <t>1</t>
    </r>
  </si>
  <si>
    <t>Ervebo</t>
  </si>
  <si>
    <t xml:space="preserve">Germany </t>
  </si>
  <si>
    <t>Netherlands</t>
  </si>
  <si>
    <t xml:space="preserve">EMA (European Medicines Agency) </t>
  </si>
  <si>
    <t>intramuscular</t>
  </si>
  <si>
    <t>carton of 10 vials</t>
  </si>
  <si>
    <r>
      <t>36 months at -80°C to -60°C (incl. 14 days at 2-8</t>
    </r>
    <r>
      <rPr>
        <sz val="14"/>
        <color theme="1"/>
        <rFont val="Calibri"/>
        <family val="2"/>
      </rPr>
      <t>°C)</t>
    </r>
  </si>
  <si>
    <t>16.42 cm3/dose</t>
  </si>
  <si>
    <t>https://extranet.who.int/prequal/vaccines/p/ervebo</t>
  </si>
  <si>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2024.</t>
  </si>
  <si>
    <t xml:space="preserve">3 Source: WHO position paper: </t>
  </si>
  <si>
    <t>HPV</t>
  </si>
  <si>
    <t>HPV Bivalent Recombinant virus like particle vaccine</t>
  </si>
  <si>
    <t>HPV Quadrivalent Recombinant virus like particle vaccine</t>
  </si>
  <si>
    <t>HPV Bivalent</t>
  </si>
  <si>
    <t>HPV types 16 and 18</t>
  </si>
  <si>
    <t xml:space="preserve">HPV types 6, 11, 16 and 18 </t>
  </si>
  <si>
    <t>16, 18</t>
  </si>
  <si>
    <r>
      <t>Presentation (doses per container, primary container type, pharmaceutical form)</t>
    </r>
    <r>
      <rPr>
        <b/>
        <vertAlign val="superscript"/>
        <sz val="14"/>
        <rFont val="Calibri"/>
        <family val="2"/>
      </rPr>
      <t>1</t>
    </r>
  </si>
  <si>
    <t>HPV2, 1 dose/vial, liquid</t>
  </si>
  <si>
    <t>HPV2, 2 doses/vial, liquid</t>
  </si>
  <si>
    <t>HPV4, 1 dose/vial, liquid</t>
  </si>
  <si>
    <t>1 dose vial, liquid</t>
  </si>
  <si>
    <t>sufficient supply</t>
  </si>
  <si>
    <t>routine</t>
  </si>
  <si>
    <t>Two-dose schedule: 12 months interval suggested for programmatic and efficiency reasons (6 month minimum interval)
Alternative single-dose schedule (off-label option): a single-dose schedule can be used in girls aged 9–20 years</t>
  </si>
  <si>
    <t>Two-dose schedule: 12 months interval suggested for programmatic and efficiency reasons (6 month minimum interval)</t>
  </si>
  <si>
    <t>Two-dose schedule: 12 months interval suggested for programmatic and efficiency reasons (6 month minimum interval)
Alternative single-dose schedule (off-label option): a single-dose schedule can be used in individuals aged 9–20 years</t>
  </si>
  <si>
    <t>2-dose schedule (0.5 mL at 0 and 6 months)</t>
  </si>
  <si>
    <r>
      <t xml:space="preserve">Indicative wastage rate </t>
    </r>
    <r>
      <rPr>
        <vertAlign val="superscript"/>
        <sz val="14"/>
        <rFont val="Calibri"/>
        <family val="2"/>
      </rPr>
      <t>5</t>
    </r>
  </si>
  <si>
    <t>expected around $6.11</t>
  </si>
  <si>
    <t>Xiamen Innovax Biotech Co., Ltd.</t>
  </si>
  <si>
    <t>Yuxi Zerum Biotechnology Co., Ltd.</t>
  </si>
  <si>
    <t>GlaxoSmithKline Biologicals S.A.</t>
  </si>
  <si>
    <t>Walrinvax®</t>
  </si>
  <si>
    <r>
      <t>Cervarix</t>
    </r>
    <r>
      <rPr>
        <b/>
        <vertAlign val="superscript"/>
        <sz val="14"/>
        <color indexed="8"/>
        <rFont val="Calibri"/>
        <family val="2"/>
      </rPr>
      <t>TM</t>
    </r>
  </si>
  <si>
    <r>
      <t>Gardasil</t>
    </r>
    <r>
      <rPr>
        <b/>
        <sz val="14"/>
        <color indexed="8"/>
        <rFont val="Calibri"/>
        <family val="2"/>
      </rPr>
      <t>®</t>
    </r>
  </si>
  <si>
    <t>Cervarix</t>
  </si>
  <si>
    <t>China</t>
    <phoneticPr fontId="7" type="noConversion"/>
  </si>
  <si>
    <t>China</t>
    <phoneticPr fontId="0" type="noConversion"/>
  </si>
  <si>
    <t>Belgium</t>
  </si>
  <si>
    <t>USA</t>
  </si>
  <si>
    <t>NMPA(China)</t>
    <phoneticPr fontId="7" type="noConversion"/>
  </si>
  <si>
    <t>NMPA(China)</t>
    <phoneticPr fontId="0" type="noConversion"/>
  </si>
  <si>
    <t>FAMHP (Belgium)</t>
  </si>
  <si>
    <t xml:space="preserve"> carton of 10 vials</t>
    <phoneticPr fontId="7" type="noConversion"/>
  </si>
  <si>
    <t xml:space="preserve"> carton of 20 vials</t>
  </si>
  <si>
    <r>
      <rPr>
        <sz val="14"/>
        <color indexed="23"/>
        <rFont val="Calibri"/>
        <family val="2"/>
      </rPr>
      <t>carton of 1 vial
 carton of 10 vials</t>
    </r>
    <r>
      <rPr>
        <sz val="14"/>
        <color indexed="8"/>
        <rFont val="Calibri"/>
        <family val="2"/>
      </rPr>
      <t xml:space="preserve">
 carton of 100 vials*</t>
    </r>
  </si>
  <si>
    <r>
      <rPr>
        <sz val="14"/>
        <color indexed="23"/>
        <rFont val="Calibri"/>
        <family val="2"/>
      </rPr>
      <t>carton of 1 vial</t>
    </r>
    <r>
      <rPr>
        <sz val="14"/>
        <color indexed="8"/>
        <rFont val="Calibri"/>
        <family val="2"/>
      </rPr>
      <t xml:space="preserve">
carton of 10 vials*</t>
    </r>
  </si>
  <si>
    <t>carton of 1 vial
 carton of 10 vials
 carton of 100 vials</t>
  </si>
  <si>
    <t xml:space="preserve">36 months  at 2 - 8 °C </t>
  </si>
  <si>
    <t xml:space="preserve">24 months at 2 - 8 °C </t>
  </si>
  <si>
    <t xml:space="preserve">60 months at 2 - 8 °C </t>
  </si>
  <si>
    <t>36 months at 2 - 8 °C </t>
  </si>
  <si>
    <t xml:space="preserve">48 months at 2 - 8 °C </t>
  </si>
  <si>
    <r>
      <t xml:space="preserve"> carton of 10 vials : 14.6 cm</t>
    </r>
    <r>
      <rPr>
        <vertAlign val="superscript"/>
        <sz val="14"/>
        <rFont val="Calibri"/>
        <family val="2"/>
      </rPr>
      <t>3</t>
    </r>
  </si>
  <si>
    <r>
      <t xml:space="preserve"> carton of 20 vials : 11.8 cm</t>
    </r>
    <r>
      <rPr>
        <vertAlign val="superscript"/>
        <sz val="14"/>
        <rFont val="Calibri"/>
        <family val="2"/>
      </rPr>
      <t>3</t>
    </r>
  </si>
  <si>
    <r>
      <rPr>
        <sz val="14"/>
        <color indexed="23"/>
        <rFont val="Calibri"/>
        <family val="2"/>
      </rPr>
      <t>carton of 1 vial : 28.8 cm</t>
    </r>
    <r>
      <rPr>
        <vertAlign val="superscript"/>
        <sz val="14"/>
        <color indexed="23"/>
        <rFont val="Calibri"/>
        <family val="2"/>
      </rPr>
      <t>3</t>
    </r>
    <r>
      <rPr>
        <sz val="14"/>
        <color indexed="23"/>
        <rFont val="Calibri"/>
        <family val="2"/>
      </rPr>
      <t xml:space="preserve">
 carton of 10 vials : 5.7 cm</t>
    </r>
    <r>
      <rPr>
        <vertAlign val="superscript"/>
        <sz val="14"/>
        <color indexed="23"/>
        <rFont val="Calibri"/>
        <family val="2"/>
      </rPr>
      <t>3</t>
    </r>
    <r>
      <rPr>
        <sz val="14"/>
        <color indexed="8"/>
        <rFont val="Calibri"/>
        <family val="2"/>
      </rPr>
      <t xml:space="preserve">
 carton of 100 vials : 4.8 cm</t>
    </r>
    <r>
      <rPr>
        <vertAlign val="superscript"/>
        <sz val="14"/>
        <color indexed="8"/>
        <rFont val="Calibri"/>
        <family val="2"/>
      </rPr>
      <t>3</t>
    </r>
    <r>
      <rPr>
        <sz val="14"/>
        <color indexed="8"/>
        <rFont val="Calibri"/>
        <family val="2"/>
      </rPr>
      <t>*</t>
    </r>
  </si>
  <si>
    <r>
      <rPr>
        <sz val="14"/>
        <color indexed="23"/>
        <rFont val="Calibri"/>
        <family val="2"/>
      </rPr>
      <t>carton of 1 vial: 75 cm</t>
    </r>
    <r>
      <rPr>
        <vertAlign val="superscript"/>
        <sz val="14"/>
        <color indexed="23"/>
        <rFont val="Calibri"/>
        <family val="2"/>
      </rPr>
      <t>3</t>
    </r>
    <r>
      <rPr>
        <sz val="14"/>
        <color indexed="8"/>
        <rFont val="Calibri"/>
        <family val="2"/>
      </rPr>
      <t xml:space="preserve">
 carton of 10 vials: 15 cm</t>
    </r>
    <r>
      <rPr>
        <vertAlign val="superscript"/>
        <sz val="14"/>
        <color indexed="8"/>
        <rFont val="Calibri"/>
        <family val="2"/>
      </rPr>
      <t>3</t>
    </r>
    <r>
      <rPr>
        <sz val="14"/>
        <color indexed="8"/>
        <rFont val="Calibri"/>
        <family val="2"/>
      </rPr>
      <t>*</t>
    </r>
  </si>
  <si>
    <r>
      <t>carton of 1 vial : 57.7 cm</t>
    </r>
    <r>
      <rPr>
        <vertAlign val="superscript"/>
        <sz val="14"/>
        <color indexed="8"/>
        <rFont val="Calibri"/>
        <family val="2"/>
      </rPr>
      <t>3</t>
    </r>
    <r>
      <rPr>
        <sz val="14"/>
        <color indexed="8"/>
        <rFont val="Calibri"/>
        <family val="2"/>
      </rPr>
      <t xml:space="preserve">
 carton of 10 vials : 11.5 cm</t>
    </r>
    <r>
      <rPr>
        <vertAlign val="superscript"/>
        <sz val="14"/>
        <color indexed="8"/>
        <rFont val="Calibri"/>
        <family val="2"/>
      </rPr>
      <t>3</t>
    </r>
    <r>
      <rPr>
        <sz val="14"/>
        <color indexed="8"/>
        <rFont val="Calibri"/>
        <family val="2"/>
      </rPr>
      <t xml:space="preserve">
 carton of 100 vials : 9.7 cm</t>
    </r>
    <r>
      <rPr>
        <vertAlign val="superscript"/>
        <sz val="14"/>
        <color indexed="8"/>
        <rFont val="Calibri"/>
        <family val="2"/>
      </rPr>
      <t>3</t>
    </r>
  </si>
  <si>
    <t>Type 14</t>
  </si>
  <si>
    <t>WHO recommends that opened vials of this vaccine should be discarded 6 hours after opening or at the end of the immunization session, whichever comes first.**</t>
  </si>
  <si>
    <t xml:space="preserve">Data from stability studies demonstrate that the vaccine components are stable for 72 hours when stored at temperatures from 8°C to 42°C. At the end of this period Gardasil should be used or discarded. These data are intended to guide healthcare professionals in case of temporary temperature excursion only. A CTC is initiated immediately prior to administration, provided that the vaccine has not reached its expiry date and the vaccine vial monitor is still valid. </t>
  </si>
  <si>
    <t>https://extranet.who.int/pqweb/content/cecolin%C2%AE</t>
  </si>
  <si>
    <t>https://extranet.who.int/prequal/vaccines/p/walrinvaxr</t>
  </si>
  <si>
    <t>https://extranet.who.int/pqweb/content/cervarix-0</t>
  </si>
  <si>
    <t>https://extranet.who.int/pqweb/content/gardasil</t>
  </si>
  <si>
    <t>https://extranet.who.int/gavi/PQ_Web/PreviewVaccine.aspx?nav=0&amp;ID=179</t>
  </si>
  <si>
    <t xml:space="preserve">July 2014: Product Insert updated to include a two dose schedule for recipients aged 9-13 years
A two dose preservative-free liquid presentation is  a novel presentation for UN supported EPI programmes. Therefore its use requires specific training for immunization staff and it will undergo formal post-introduction monitoring.** </t>
  </si>
  <si>
    <t xml:space="preserve"> 
June 2016: Product Insert updated to include indication for ECTC use 
Sept 2014: Product Insert updated to include 
alternative two dose schedule for recipients aged 9-13 years.</t>
  </si>
  <si>
    <t xml:space="preserve">July 2014: Product Insert updated to include a two dose schedule for recipients aged 9-14 years </t>
  </si>
  <si>
    <t>Please refer to https://www.gavi.org/sites/default/files/document/supply-procurement/vaccine-price-commitments-from-manufacturers.pdf</t>
  </si>
  <si>
    <t>1 Source: WHO PQ webpage: WHO updates these webpages as new information becomes available. 
Please refer for these pages for the most up-to-date information.</t>
  </si>
  <si>
    <t>* This secondary packaging is procured for Gavi countries by UNICEF. For this presentation, the secondary packaging without an asterisk in grey font is not procured on behalf of Gavi.</t>
  </si>
  <si>
    <t>**For more information see: http://www.who.int/immunization_standards/vaccine_quality/cervarix_pqnote_2dose_2013/en/</t>
  </si>
  <si>
    <t>***Estimated assuming 2 doses for fully immunized child. Special populations will need 3 doses. See WHO position paper on HPV vaccines,
 2014 [http://www.who.int/entity/wer/2014/wer8943.pdf?ua=1]</t>
  </si>
  <si>
    <t>****Expected price based on the current WAP of HPV vaccines produced by suppliers based in China. Final price to be confirmed through UNICEF SD agreement.</t>
  </si>
  <si>
    <t>Polio</t>
  </si>
  <si>
    <t>Polio vaccine - inactivated (IPV)</t>
  </si>
  <si>
    <t>Inactivated Poliovirus Type 1,  Type 2 and Type 3</t>
  </si>
  <si>
    <t>IPV, 1 dose/vial, liquid</t>
  </si>
  <si>
    <t>IPV, 5 doses/vial, liquid</t>
  </si>
  <si>
    <t>IPV, 10 doses/vial, liquid</t>
  </si>
  <si>
    <t>2 dose vial, liquid</t>
  </si>
  <si>
    <t>5 doses/vial, liquid</t>
  </si>
  <si>
    <t>10 doses/vial, liquid</t>
  </si>
  <si>
    <t>supply exceeds demand</t>
  </si>
  <si>
    <t xml:space="preserve">Routine and/or campaign </t>
  </si>
  <si>
    <t xml:space="preserve"> </t>
  </si>
  <si>
    <t>For all countries using OPV in their national immunization programme, WHO recommends 3 doses of bOPV and 2 doses of IPV as the vaccination schedule. The first IPV dose should be administered from a minimum of 14 weeks of age (with DTP3/Penta3), with the second IPV dose being given at least 4 months later (possibly coinciding with other vaccines administered at 9 months of age). Based on local epidemiology, programmatic implications and feasibility of delivery, countries may choose an alternative early IPV schedule starting with the first IPV dose at 6 weeks of age (with DTP1/Penta1), and the second IPV dose at 14 weeks (with DTP3/Penta3).</t>
  </si>
  <si>
    <t>The primary series can be administered according to the regular schedules of national immunization programmes, for example at 6, 10, and 14 weeks (OPV1, OPV2, OPV3+IPV), or at 2, 4, and 6 months (OPV1, OPV2+IPV, OPV3 or OPV1, OPV2, OPV3+IPV). Both OPV and IPV may be co-administered with other infant vaccines</t>
  </si>
  <si>
    <r>
      <t>2025 price per fully immunised person (USD)</t>
    </r>
    <r>
      <rPr>
        <vertAlign val="superscript"/>
        <sz val="14"/>
        <color indexed="8"/>
        <rFont val="Calibri"/>
        <family val="2"/>
      </rPr>
      <t>4</t>
    </r>
  </si>
  <si>
    <t>Bilthoven Biologicals B.V.</t>
  </si>
  <si>
    <t>LG Chem Ltd</t>
  </si>
  <si>
    <t>Beijing Institute of Biological Products Co., Ltd.</t>
  </si>
  <si>
    <t>Sinovac Biotech Co. Ltd</t>
  </si>
  <si>
    <t>AJ Vaccines A/S</t>
  </si>
  <si>
    <t>Sanofi Pasteur</t>
  </si>
  <si>
    <t>Serum Institute of India Pvt. Ltd</t>
  </si>
  <si>
    <t>Sanofi Healthcare India Private Limited</t>
  </si>
  <si>
    <t>Poliomyelitisvaccine multidose, 
suspension for injection 2.5 mL</t>
  </si>
  <si>
    <t>Eupolio</t>
  </si>
  <si>
    <t>Inactivated Poliomyelitis Vaccine made from Sabin Strains (Vero Cell)</t>
  </si>
  <si>
    <t>Poliomyelitis Vaccine (Vero Cell), Inactivated, Sabin Strains</t>
  </si>
  <si>
    <t>Picovax</t>
  </si>
  <si>
    <r>
      <t>Eupolio</t>
    </r>
    <r>
      <rPr>
        <b/>
        <vertAlign val="superscript"/>
        <sz val="14"/>
        <color theme="1"/>
        <rFont val="Calibri"/>
        <family val="3"/>
        <charset val="129"/>
        <scheme val="minor"/>
      </rPr>
      <t>TM</t>
    </r>
  </si>
  <si>
    <r>
      <t>IMOVAX POLIO</t>
    </r>
    <r>
      <rPr>
        <b/>
        <sz val="14"/>
        <color theme="1"/>
        <rFont val="Calibri"/>
        <family val="2"/>
      </rPr>
      <t>⁶</t>
    </r>
  </si>
  <si>
    <t>Poliomyelitis Vaccine (Inactivated)</t>
  </si>
  <si>
    <t xml:space="preserve">
Poliomyelitis vaccine multidose</t>
  </si>
  <si>
    <t>IPV Vaccine SSI</t>
  </si>
  <si>
    <t>ShanIPV</t>
  </si>
  <si>
    <t>South Korea</t>
  </si>
  <si>
    <t>China</t>
  </si>
  <si>
    <t>Denmark</t>
  </si>
  <si>
    <t>France</t>
  </si>
  <si>
    <t>India</t>
  </si>
  <si>
    <t xml:space="preserve">MEB (Netherlands) </t>
  </si>
  <si>
    <t>MFDS (South Korea)</t>
  </si>
  <si>
    <t>National Medical Products Administration</t>
  </si>
  <si>
    <t>MEB (Netherlands)</t>
  </si>
  <si>
    <t>Danish Medicines Agency</t>
  </si>
  <si>
    <t>ANSM (France)</t>
  </si>
  <si>
    <t>CDSCO (India)</t>
  </si>
  <si>
    <t>The Danish Medicines Agency</t>
  </si>
  <si>
    <t>intramuscular or subcutaneous</t>
  </si>
  <si>
    <t>Intramuscular</t>
  </si>
  <si>
    <t>Intramuscular or Subcutaneous</t>
  </si>
  <si>
    <t>intramuscular and subcutaneous</t>
  </si>
  <si>
    <t>akylux tray of 360 vials</t>
  </si>
  <si>
    <t>Carton of 10 vials (10 doses)</t>
  </si>
  <si>
    <t>Carton of 3 vials (3 doses)</t>
  </si>
  <si>
    <t>Carton of 50 vials (50 doses)</t>
  </si>
  <si>
    <t>akylux tray of 280 vials
 (41.5 x 22 x 4.5 cm)</t>
  </si>
  <si>
    <t>Carton of 10 vials (50 doses)</t>
  </si>
  <si>
    <t>Carton of 1 vial (5 doses). 
Dimensions: 3.0 x 2.2 x 6.0 cm</t>
  </si>
  <si>
    <t>10 vials of 10 doses</t>
  </si>
  <si>
    <t>Carton of 150 vials (1500 doses)</t>
  </si>
  <si>
    <t>carton of 1 vial, 10 vials and 50 vials</t>
  </si>
  <si>
    <t>Carton of 50 vials/ 50 doses</t>
  </si>
  <si>
    <t>Carton of 50 vials/ 100 doses</t>
  </si>
  <si>
    <t xml:space="preserve">Carton of 50 vials/ 250 doses </t>
  </si>
  <si>
    <t>2.5mL (5 doses) of suspension for injection in a vial - box of 30</t>
  </si>
  <si>
    <t>Carton of 30 vials (300 doses)</t>
  </si>
  <si>
    <t>24 months at 2 - 8°C</t>
  </si>
  <si>
    <t>36 months at 2 - 8°C</t>
  </si>
  <si>
    <t xml:space="preserve">36 months at 2 - 8 °C </t>
  </si>
  <si>
    <r>
      <t>15.7 cm</t>
    </r>
    <r>
      <rPr>
        <vertAlign val="superscript"/>
        <sz val="14"/>
        <color indexed="8"/>
        <rFont val="Calibri"/>
        <family val="2"/>
      </rPr>
      <t>3</t>
    </r>
  </si>
  <si>
    <r>
      <t>13.57 cm</t>
    </r>
    <r>
      <rPr>
        <vertAlign val="superscript"/>
        <sz val="14"/>
        <color theme="1"/>
        <rFont val="Calibri"/>
        <family val="2"/>
        <scheme val="minor"/>
      </rPr>
      <t>3</t>
    </r>
  </si>
  <si>
    <r>
      <t>21.18 cm</t>
    </r>
    <r>
      <rPr>
        <vertAlign val="superscript"/>
        <sz val="14"/>
        <color theme="1"/>
        <rFont val="Calibri"/>
        <family val="2"/>
        <scheme val="minor"/>
      </rPr>
      <t>3</t>
    </r>
  </si>
  <si>
    <r>
      <t>12.2 cm</t>
    </r>
    <r>
      <rPr>
        <vertAlign val="superscript"/>
        <sz val="14"/>
        <color theme="1"/>
        <rFont val="Calibri"/>
        <family val="2"/>
        <scheme val="minor"/>
      </rPr>
      <t>3</t>
    </r>
  </si>
  <si>
    <r>
      <t>4 cm</t>
    </r>
    <r>
      <rPr>
        <vertAlign val="superscript"/>
        <sz val="14"/>
        <color indexed="8"/>
        <rFont val="Calibri"/>
        <family val="2"/>
      </rPr>
      <t>3</t>
    </r>
  </si>
  <si>
    <r>
      <t>6.82cm</t>
    </r>
    <r>
      <rPr>
        <sz val="14"/>
        <color theme="1"/>
        <rFont val="Calibri"/>
        <family val="2"/>
      </rPr>
      <t>³</t>
    </r>
  </si>
  <si>
    <r>
      <t>2.97 cm</t>
    </r>
    <r>
      <rPr>
        <vertAlign val="superscript"/>
        <sz val="14"/>
        <color theme="1"/>
        <rFont val="Calibri"/>
        <family val="3"/>
        <charset val="129"/>
        <scheme val="minor"/>
      </rPr>
      <t>3</t>
    </r>
  </si>
  <si>
    <r>
      <t>7.9cm</t>
    </r>
    <r>
      <rPr>
        <vertAlign val="superscript"/>
        <sz val="14"/>
        <rFont val="Calibri"/>
        <family val="2"/>
        <scheme val="minor"/>
      </rPr>
      <t>3</t>
    </r>
  </si>
  <si>
    <r>
      <t>2.44 cm</t>
    </r>
    <r>
      <rPr>
        <vertAlign val="superscript"/>
        <sz val="14"/>
        <color indexed="8"/>
        <rFont val="Calibri"/>
        <family val="2"/>
      </rPr>
      <t>3</t>
    </r>
  </si>
  <si>
    <t>3.38 cm³</t>
  </si>
  <si>
    <r>
      <t>2.97 cm</t>
    </r>
    <r>
      <rPr>
        <vertAlign val="superscript"/>
        <sz val="14"/>
        <rFont val="Calibri"/>
        <family val="2"/>
        <scheme val="minor"/>
      </rPr>
      <t>3</t>
    </r>
  </si>
  <si>
    <r>
      <t>carton of 1 vial : 101.4 cm</t>
    </r>
    <r>
      <rPr>
        <vertAlign val="superscript"/>
        <sz val="14"/>
        <rFont val="Calibri"/>
        <family val="2"/>
      </rPr>
      <t>3</t>
    </r>
    <r>
      <rPr>
        <sz val="14"/>
        <rFont val="Calibri"/>
        <family val="2"/>
      </rPr>
      <t xml:space="preserve">
 carton of 10 vials : 26.8 cm</t>
    </r>
    <r>
      <rPr>
        <vertAlign val="superscript"/>
        <sz val="14"/>
        <rFont val="Calibri"/>
        <family val="2"/>
      </rPr>
      <t>3</t>
    </r>
    <r>
      <rPr>
        <sz val="14"/>
        <rFont val="Calibri"/>
        <family val="2"/>
      </rPr>
      <t xml:space="preserve">
 carton of 50 vials : 12.9 cm</t>
    </r>
    <r>
      <rPr>
        <vertAlign val="superscript"/>
        <sz val="14"/>
        <rFont val="Calibri"/>
        <family val="2"/>
      </rPr>
      <t>3</t>
    </r>
  </si>
  <si>
    <r>
      <t>17.6 cm</t>
    </r>
    <r>
      <rPr>
        <sz val="14"/>
        <rFont val="Calibri"/>
        <family val="2"/>
      </rPr>
      <t>³</t>
    </r>
  </si>
  <si>
    <t>8.8 cm³</t>
  </si>
  <si>
    <t>3.52 cm³</t>
  </si>
  <si>
    <r>
      <t>6.08cm</t>
    </r>
    <r>
      <rPr>
        <sz val="14"/>
        <color theme="1"/>
        <rFont val="Calibri"/>
        <family val="2"/>
      </rPr>
      <t>³</t>
    </r>
  </si>
  <si>
    <r>
      <t>3.04 cm</t>
    </r>
    <r>
      <rPr>
        <vertAlign val="superscript"/>
        <sz val="14"/>
        <color theme="1"/>
        <rFont val="Calibri"/>
        <family val="2"/>
        <scheme val="minor"/>
      </rPr>
      <t>3</t>
    </r>
  </si>
  <si>
    <t>Type 7</t>
  </si>
  <si>
    <t>Type 11</t>
  </si>
  <si>
    <t>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t>
  </si>
  <si>
    <t>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t>
  </si>
  <si>
    <t>https://extranet.who.int/prequal/vaccines/p/poliomyelitis-vaccine</t>
  </si>
  <si>
    <t>https://extranet.who.int/prequal/vaccines/p/eupolio-inj-0</t>
  </si>
  <si>
    <t>https://extranet.who.int/prequal/vaccines/p/poliomyelitis-vaccine-vero-cell-inactivated-sabin-strains</t>
  </si>
  <si>
    <t>https://extranet.who.int/prequal/vaccines/p/poliomyelitis-vaccine-vero-cell-inactivated-sabin-strains-0</t>
  </si>
  <si>
    <t>https://extranet.who.int/prequal/vaccines/p/poliomyelitis-vaccine-multidose-suspension-injection-25-ml</t>
  </si>
  <si>
    <t>https://extranet.who.int/prequal/vaccines/p/picovax</t>
  </si>
  <si>
    <t>https://extranet.who.int/prequal/vaccines/p/eupolio-inj</t>
  </si>
  <si>
    <t>https://extranet.who.int/prequal/vaccines/p/poliomyelitis-vaccine-vero-cell-inactivated-sabin-strains-1</t>
  </si>
  <si>
    <t>https://extranet.who.int/prequal/vaccines/p/imovax-polio</t>
  </si>
  <si>
    <t>https://extranet.who.int/prequal/vaccines/p/poliomyelitis-vaccine-inactivated-2</t>
  </si>
  <si>
    <t>https://extranet.who.int/prequal/vaccines/p/poliomyelitis-vaccine-mutidose</t>
  </si>
  <si>
    <t>https://extranet.who.int/prequal/vaccines/p/ipv-vaccine-ajv</t>
  </si>
  <si>
    <t>https://extranet.who.int/prequal/vaccines/p/poliomyelitis-vaccine-inactivated-1</t>
  </si>
  <si>
    <t>https://extranet.who.int/prequal/vaccines/p/poliomyelitis-vaccine-inactivated-0</t>
  </si>
  <si>
    <t>https://extranet.who.int/prequal/vaccines/p/poliomyelitis-vaccine-inactivated</t>
  </si>
  <si>
    <t>https://extranet.who.int/prequal/vaccines/p/shanipvtm</t>
  </si>
  <si>
    <t>https://extranet.who.int/prequal/vaccines/p/shanipvtm-0</t>
  </si>
  <si>
    <t xml:space="preserve"> Formaldehyde with concentration 12.5 µg/dose is used as preservative in combination with 2-Phenoxyethanol</t>
  </si>
  <si>
    <t>1 Source: WHO PQ webpage: WHO updates these webpages as new information becomes available. Please refer for these pages for the most up-to-date information.</t>
  </si>
  <si>
    <t>6 For products priced in EURO, the actual price to countries will be in US$ based on the UN exchange rate US$/EURO on the date of payment of supplier's invoice</t>
  </si>
  <si>
    <t>Japanese Encephalitis</t>
  </si>
  <si>
    <t>Japanese Encephalitis Inactivated Vaccine (Human) (Purified Inactivated Vaccine -Adsorbed)</t>
  </si>
  <si>
    <t>Japanese Encephalitis Vaccine Live (SA14-14-2)</t>
  </si>
  <si>
    <t>chimeric virus vaccine</t>
  </si>
  <si>
    <r>
      <t>JE, 1 dose/vial, liquid</t>
    </r>
    <r>
      <rPr>
        <b/>
        <vertAlign val="superscript"/>
        <sz val="14"/>
        <rFont val="Calibri"/>
        <family val="2"/>
        <scheme val="minor"/>
      </rPr>
      <t>6</t>
    </r>
  </si>
  <si>
    <r>
      <t>JE, 5 dose/vial, liquid</t>
    </r>
    <r>
      <rPr>
        <b/>
        <vertAlign val="superscript"/>
        <sz val="14"/>
        <rFont val="Calibri"/>
        <family val="2"/>
        <scheme val="minor"/>
      </rPr>
      <t>7</t>
    </r>
  </si>
  <si>
    <t>JE, 5 doses/vial, lyophilised</t>
  </si>
  <si>
    <t>1 dose vial, lyophilised</t>
  </si>
  <si>
    <r>
      <t>JE, 4 doses/vial, lyophilised</t>
    </r>
    <r>
      <rPr>
        <b/>
        <vertAlign val="superscript"/>
        <sz val="14"/>
        <rFont val="Calibri"/>
        <family val="2"/>
        <scheme val="minor"/>
      </rPr>
      <t>8</t>
    </r>
  </si>
  <si>
    <t>routine &amp; camapaign</t>
  </si>
  <si>
    <t xml:space="preserve">generally 2 doses at 4-week intervals from 6 months of age </t>
  </si>
  <si>
    <t>1 dose at 9 months of age/1 dose at 9 months to 15 years of age</t>
  </si>
  <si>
    <t>1 dose at 9 months to 15 years of age</t>
  </si>
  <si>
    <r>
      <t>Indicative wastage rate</t>
    </r>
    <r>
      <rPr>
        <vertAlign val="superscript"/>
        <sz val="14"/>
        <rFont val="Calibri"/>
        <family val="2"/>
      </rPr>
      <t>4</t>
    </r>
  </si>
  <si>
    <t>Biological E Limited</t>
  </si>
  <si>
    <t>Chengdu Institute of Biological Products Co. Ltd China</t>
  </si>
  <si>
    <t xml:space="preserve">GPO-MBP Co., Ltd </t>
  </si>
  <si>
    <t>JEEV Pediatric</t>
  </si>
  <si>
    <t>Japanese Encephalitis Vaccine Live</t>
  </si>
  <si>
    <t>Japanese Encephalitis
Vaccine Live (SA14-14-2)</t>
  </si>
  <si>
    <t>IMOJEV MD</t>
  </si>
  <si>
    <t>Thailand</t>
  </si>
  <si>
    <t xml:space="preserve">CDSCO (India) </t>
  </si>
  <si>
    <t>CFDA (China)</t>
  </si>
  <si>
    <t>Thai Food and Drug Administration</t>
  </si>
  <si>
    <t>subcutaneous</t>
  </si>
  <si>
    <t>carton of 48 vials (14.5 x 10.8 x 4.5 cm)</t>
  </si>
  <si>
    <t>Ten vials are packed in a small boxes, 83 mm x 43.5 mm x 38.5 mm, with one packaging insert.
Ten small boxes are packaged with plastic membrane. 
Ten middle unit (each contains 100 vials) are packaged into one corrugated carton 
(445 mm x 222 mm x 215 mm).</t>
  </si>
  <si>
    <t>Ten vials are packed in a small boxes, 83 mm x 43.5 mm x 38.5 mm, with one packaging insert.
Ten small boxes are packaged with plastic membrane. 
Ten middle unit (each contains 100 vials) are packaged into one corrugated carton 
(445 mm x 222 mm x 215 mm)</t>
  </si>
  <si>
    <t>carton of 10 vials (7.4 x 3.1 x 4.3 cm) of active and separate carton of the same size of 10 vials of diluent (which can be stored outside cold chain)</t>
  </si>
  <si>
    <t>24 months at 2-8°C</t>
  </si>
  <si>
    <t xml:space="preserve">18 months at 2 - 8 °C </t>
  </si>
  <si>
    <r>
      <t>14.7 cm</t>
    </r>
    <r>
      <rPr>
        <vertAlign val="superscript"/>
        <sz val="14"/>
        <rFont val="Calibri"/>
        <family val="2"/>
      </rPr>
      <t>3</t>
    </r>
    <r>
      <rPr>
        <sz val="14"/>
        <rFont val="Calibri"/>
        <family val="2"/>
      </rPr>
      <t xml:space="preserve"> </t>
    </r>
  </si>
  <si>
    <r>
      <t>2.9 cm</t>
    </r>
    <r>
      <rPr>
        <vertAlign val="superscript"/>
        <sz val="14"/>
        <rFont val="Calibri"/>
        <family val="2"/>
      </rPr>
      <t>3</t>
    </r>
    <r>
      <rPr>
        <sz val="14"/>
        <rFont val="Calibri"/>
        <family val="2"/>
      </rPr>
      <t xml:space="preserve"> </t>
    </r>
  </si>
  <si>
    <r>
      <t>4.2 cm</t>
    </r>
    <r>
      <rPr>
        <vertAlign val="superscript"/>
        <sz val="14"/>
        <color indexed="8"/>
        <rFont val="Calibri"/>
        <family val="2"/>
      </rPr>
      <t>3</t>
    </r>
  </si>
  <si>
    <r>
      <t>21.2 cm</t>
    </r>
    <r>
      <rPr>
        <vertAlign val="superscript"/>
        <sz val="14"/>
        <color indexed="8"/>
        <rFont val="Calibri"/>
        <family val="2"/>
      </rPr>
      <t>3</t>
    </r>
  </si>
  <si>
    <r>
      <t>2.5 cm</t>
    </r>
    <r>
      <rPr>
        <vertAlign val="superscript"/>
        <sz val="14"/>
        <rFont val="Calibri"/>
        <family val="2"/>
      </rPr>
      <t>3</t>
    </r>
  </si>
  <si>
    <t xml:space="preserve">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
</t>
  </si>
  <si>
    <t>WHO recommends that opened vials of this vaccine should be discarded 6h after opening or at the end of the  immunization session, whichever comes first.</t>
  </si>
  <si>
    <t xml:space="preserve">WHO recommends that opened vials of this vaccine should be discarded 6 hours after opening or at the end of the immunisation session, whichever comes first </t>
  </si>
  <si>
    <t>https://extranet.who.int/prequal/vaccines/p/jeevr-3mg</t>
  </si>
  <si>
    <t>https://extranet.who.int/prequal/vaccines/p/jeevr-3mg-0</t>
  </si>
  <si>
    <t>https://extranet.who.int/prequal/vaccines/p/japanese-encephalitis-vaccine-live-sa14-14-2-0</t>
  </si>
  <si>
    <t>https://extranet.who.int/prequal/vaccines/p/japanese-encephalitis-vaccine-live-sa14-14-2</t>
  </si>
  <si>
    <t>https://extranet.who.int/prequal/vaccines/p/imojev-md</t>
  </si>
  <si>
    <t xml:space="preserve">n/a </t>
  </si>
  <si>
    <t>The manufacturer of the finished product is Government Pharmaceutical Organization-Merieux Biological Products Co (GPO-MBP), a joint venture between GPO (Thailand) and Sanofi Pasteur. Sanofi Pasteur is the owner of the product, as indicated in product labelling.</t>
  </si>
  <si>
    <t>6 The price of this presentation is indicative, based on public information and internal estimates</t>
  </si>
  <si>
    <t>7 The price of this presentation is indicative, based on public information</t>
  </si>
  <si>
    <t>8 The price of this presentation is indicative, based on public information and internal estimates</t>
  </si>
  <si>
    <t>Measles</t>
  </si>
  <si>
    <t>M, 5 doses/vial, lyophilized</t>
  </si>
  <si>
    <t>M, 10 doses/vial, lyophilized</t>
  </si>
  <si>
    <t>1 dose vial, lyophilized</t>
  </si>
  <si>
    <t>2 dose vial, lyophilized</t>
  </si>
  <si>
    <t>20 dose vial, lyophilized</t>
  </si>
  <si>
    <t>routine 
(measles second dose)</t>
  </si>
  <si>
    <t>campaign 
(measles supplementary immunisation activities)</t>
  </si>
  <si>
    <t>2 doses: at 9 months, and between 15-18 months of age</t>
  </si>
  <si>
    <t>1 dose administered between 9 months and 5 years</t>
  </si>
  <si>
    <r>
      <t>30%</t>
    </r>
    <r>
      <rPr>
        <vertAlign val="superscript"/>
        <sz val="14"/>
        <rFont val="Calibri"/>
        <family val="2"/>
        <scheme val="minor"/>
      </rPr>
      <t>6</t>
    </r>
  </si>
  <si>
    <t>Serum Institute of India Pvt Ltd, India</t>
  </si>
  <si>
    <t>Serum Institute of India Pvt Ltd.*</t>
  </si>
  <si>
    <t>P.T. Bio Farma (Persero)*</t>
  </si>
  <si>
    <t>Serum Institute of India Ltd, India</t>
  </si>
  <si>
    <t>P.T. Bio Farma (Persero)</t>
  </si>
  <si>
    <t>Measles Vaccine, Live, attenuated</t>
  </si>
  <si>
    <t>Measles vaccine</t>
  </si>
  <si>
    <t>Indonesia</t>
  </si>
  <si>
    <t>NA-DFC (Indonesia)</t>
  </si>
  <si>
    <t xml:space="preserve">Carton of 50 vials (active)
 Carton of 50 ampoules of diluent </t>
  </si>
  <si>
    <t>carton of 50 vials (active) + carton of 50  ampoules of diluent</t>
  </si>
  <si>
    <t>30 months at 2 - 8 °C
(protected from light)</t>
  </si>
  <si>
    <t>30 months at 2-8°C 
(protected from light)</t>
  </si>
  <si>
    <t>36 months at 2 - 8 °C; 
protected from light</t>
  </si>
  <si>
    <r>
      <t>Cold chain volume per dose (cm</t>
    </r>
    <r>
      <rPr>
        <vertAlign val="superscript"/>
        <sz val="14"/>
        <color indexed="8"/>
        <rFont val="Calibri"/>
        <family val="2"/>
      </rPr>
      <t>3</t>
    </r>
    <r>
      <rPr>
        <sz val="14"/>
        <color indexed="8"/>
        <rFont val="Calibri"/>
        <family val="2"/>
      </rPr>
      <t>)</t>
    </r>
    <r>
      <rPr>
        <vertAlign val="superscript"/>
        <sz val="14"/>
        <color indexed="8"/>
        <rFont val="Calibri"/>
        <family val="2"/>
      </rPr>
      <t>1</t>
    </r>
    <r>
      <rPr>
        <vertAlign val="superscript"/>
        <sz val="14"/>
        <color rgb="FFFF0000"/>
        <rFont val="Calibri"/>
        <family val="2"/>
      </rPr>
      <t>,3</t>
    </r>
  </si>
  <si>
    <t>4.22 cm³ (vial)
[the diluent can be stored at ambient temperature; if the diluent is also stored in the cold chain this adds 5.48 cm³  (ampoule) to cold chain volume per dose]</t>
  </si>
  <si>
    <t>4.22 cm³ (vial)
 [the diluent can be stored at ambient temperature; if the diluent is also stored in the cold chain this adds 5.48 cm³  (ampoule) to cold chain volume per dose]</t>
  </si>
  <si>
    <r>
      <t>2.11 cm</t>
    </r>
    <r>
      <rPr>
        <sz val="14"/>
        <rFont val="Calibri"/>
        <family val="2"/>
      </rPr>
      <t>³ (vial) 
[the diluent can be stored at ambient temperature; if the diluent is also stored in the cold chain this adds 3.14 cm³  (ampoule) to cold chain volume per dose]</t>
    </r>
  </si>
  <si>
    <r>
      <t>3.3 cm</t>
    </r>
    <r>
      <rPr>
        <vertAlign val="superscript"/>
        <sz val="14"/>
        <rFont val="Calibri"/>
        <family val="2"/>
        <scheme val="minor"/>
      </rPr>
      <t>3</t>
    </r>
    <r>
      <rPr>
        <sz val="14"/>
        <rFont val="Calibri"/>
        <family val="2"/>
        <scheme val="minor"/>
      </rPr>
      <t xml:space="preserve"> (vial) 
[the diluent can be stored at ambient temperature; if the diluent is also stored in the cold chain this adds 2.53 cm³  (ampoule) to cold chain volume per dose]</t>
    </r>
  </si>
  <si>
    <t>2.11 cm³ (vial) 
[the diluent can be stored at ambient temperature; if the diluent is also stored in the cold chain this adds 3.14 cm³  (ampoule) to cold chain volume per dose]</t>
  </si>
  <si>
    <r>
      <t>Cold chain volume per dose (cm</t>
    </r>
    <r>
      <rPr>
        <vertAlign val="superscript"/>
        <sz val="14"/>
        <rFont val="Calibri"/>
        <family val="2"/>
      </rPr>
      <t>3</t>
    </r>
    <r>
      <rPr>
        <sz val="14"/>
        <rFont val="Calibri"/>
        <family val="2"/>
      </rPr>
      <t>)</t>
    </r>
    <r>
      <rPr>
        <vertAlign val="superscript"/>
        <sz val="14"/>
        <rFont val="Calibri"/>
        <family val="2"/>
      </rPr>
      <t>1</t>
    </r>
  </si>
  <si>
    <r>
      <t>21.09 cm</t>
    </r>
    <r>
      <rPr>
        <sz val="14"/>
        <rFont val="Calibri"/>
        <family val="2"/>
      </rPr>
      <t>³ (vial) 
[the diluent can be stored at ambient temperature; if the diluent is also stored in the cold chain this adds 12.53 cm³  (ampoule) to cold chain volume per dose]</t>
    </r>
  </si>
  <si>
    <t>10.54 cm³ (vial) 
[the diluent can be stored at ambient temperature; if the diluent is also stored in the cold chain this adds 6.25 cm³  (ampoule) to cold chain volume per dose]</t>
  </si>
  <si>
    <r>
      <t>1.65 cm</t>
    </r>
    <r>
      <rPr>
        <vertAlign val="superscript"/>
        <sz val="14"/>
        <color indexed="8"/>
        <rFont val="Calibri"/>
        <family val="2"/>
      </rPr>
      <t>3</t>
    </r>
  </si>
  <si>
    <t>WHO recommends that opened vials of this vaccine should be discarded 6 hours after opening or at the end of the immunization session, whichever comes first.</t>
  </si>
  <si>
    <t>https://extranet.who.int/prequal/vaccines/p/measles-vaccine-live-attenuated-1</t>
  </si>
  <si>
    <t>https://extranet.who.int/prequal/vaccines/p/measles-vaccine-live-attenuated-2</t>
  </si>
  <si>
    <t>https://extranet.who.int/prequal/vaccines/p/measles-vaccine</t>
  </si>
  <si>
    <t>https://extranet.who.int/prequal/vaccines/p/measles-vaccine-live-attenuated</t>
  </si>
  <si>
    <t>https://extranet.who.int/prequal/vaccines/p/measles-vaccine-live-attenuated-0</t>
  </si>
  <si>
    <t>https://extranet.who.int/prequal/vaccines/p/measles-vaccine-0</t>
  </si>
  <si>
    <t xml:space="preserve">* both vaccine products available for both routine and campaign. </t>
  </si>
  <si>
    <t>6 Source: WHO-reported wastage rate is 10%, but currently under review as preliminary data indicates 30% wastage rate for non-preserved 5-dose presentations</t>
  </si>
  <si>
    <t xml:space="preserve">Measles and Rubella </t>
  </si>
  <si>
    <t>Measles and Rubella</t>
  </si>
  <si>
    <t>MR, 5 doses/vial, lyophilized</t>
  </si>
  <si>
    <t>MR, 10 doses/vial, lyophilized</t>
  </si>
  <si>
    <t>Serum Institute of India Pvt Ltd.</t>
  </si>
  <si>
    <t>Biological E. Limited</t>
  </si>
  <si>
    <t>Serum Institute of India Ltd.</t>
  </si>
  <si>
    <t>Measles and Rubella Vaccine
 Live, Attenuated</t>
  </si>
  <si>
    <t>Measles and Rubella Vaccine Live, Attenuated (MR-VAC)</t>
  </si>
  <si>
    <t xml:space="preserve">carton of 50 vials (active) + carton of 50 ampoules of diluent </t>
  </si>
  <si>
    <t>Carton of 50 vials (active) + Carton of 50 ampoules (diluent)</t>
  </si>
  <si>
    <t xml:space="preserve">carton of 50 vials (active) 
+ carton of 50 
ampoules of diluent </t>
  </si>
  <si>
    <r>
      <t>Cold chain volume per dose (cm</t>
    </r>
    <r>
      <rPr>
        <vertAlign val="superscript"/>
        <sz val="14"/>
        <color indexed="8"/>
        <rFont val="Calibri"/>
        <family val="2"/>
      </rPr>
      <t>3</t>
    </r>
    <r>
      <rPr>
        <sz val="14"/>
        <color indexed="8"/>
        <rFont val="Calibri"/>
        <family val="2"/>
      </rPr>
      <t>)</t>
    </r>
    <r>
      <rPr>
        <vertAlign val="superscript"/>
        <sz val="14"/>
        <color rgb="FF000000"/>
        <rFont val="Calibri"/>
        <family val="2"/>
      </rPr>
      <t>1,3</t>
    </r>
  </si>
  <si>
    <r>
      <t>4.22 cm</t>
    </r>
    <r>
      <rPr>
        <sz val="14"/>
        <rFont val="Calibri"/>
        <family val="2"/>
      </rPr>
      <t xml:space="preserve">³  (vial) </t>
    </r>
    <r>
      <rPr>
        <sz val="14"/>
        <rFont val="Calibri"/>
        <family val="2"/>
        <scheme val="minor"/>
      </rPr>
      <t xml:space="preserve"> 
[the diluent can be stored at ambient temperature; if the diluent is also stored in the cold chain this adds 5.49 cm³  (ampoule) to cold chain volume per dose]</t>
    </r>
  </si>
  <si>
    <r>
      <t>2.67 cm</t>
    </r>
    <r>
      <rPr>
        <sz val="14"/>
        <rFont val="Calibri"/>
        <family val="2"/>
      </rPr>
      <t xml:space="preserve">³  (vial) </t>
    </r>
    <r>
      <rPr>
        <sz val="14"/>
        <rFont val="Calibri"/>
        <family val="2"/>
        <scheme val="minor"/>
      </rPr>
      <t xml:space="preserve"> 
[the diluent can be stored at ambient temperature; if the diluent is also stored in the cold chain this adds 3.25 cm³  (ampoule) to cold chain volume per dose]</t>
    </r>
  </si>
  <si>
    <r>
      <t>2.10 cm</t>
    </r>
    <r>
      <rPr>
        <sz val="14"/>
        <rFont val="Calibri"/>
        <family val="2"/>
      </rPr>
      <t>³  (vial) 
[the diluent can be stored at ambient temperature; if the diluent is also stored in the cold chain this adds 3.14 cm³  (ampoule) to  cold chain volume per dose]</t>
    </r>
  </si>
  <si>
    <t>1.78 cm³  (vial) 
[the diluent can be stored at ambient temperature; if the diluent is also stored in the cold chain this adds 2.12 cm³  (ampoule) to cold chain volume per dose]</t>
  </si>
  <si>
    <r>
      <t>2.10 cm</t>
    </r>
    <r>
      <rPr>
        <sz val="14"/>
        <rFont val="Calibri"/>
        <family val="2"/>
      </rPr>
      <t>³  (vial)  
[the diluent can be stored at ambient temperature; if the diluent is also stored in the cold chain this adds 3.14 cm³  (ampoule) to cold chain volume per dose]</t>
    </r>
  </si>
  <si>
    <t>14.09 cm³  (vial)
+[the diluent can be stored at ambient temperature; if the diluent is also stored in the cold chain this adds 7.8 cm³  (ampoule) to cold chain volume per dose]</t>
  </si>
  <si>
    <t>10.54 cm³  (vial) 
[the diluent can be stored at ambient temperature; if the diluent is also stored in the cold chain this adds 6.26 cm³  (ampoule) to cold chain volume per dose]</t>
  </si>
  <si>
    <t>https://extranet.who.int/prequal/vaccines/p/measles-and-rubella-vaccine-live-attenuated-1</t>
  </si>
  <si>
    <t>https://extranet.who.int/prequal/vaccines/p/measles-and-rubella-vaccine-live-attenuated-freeze-dried-0</t>
  </si>
  <si>
    <t>https://extranet.who.int/prequal/vaccines/p/measles-and-rubella-vaccine-live-attenuated-2</t>
  </si>
  <si>
    <t>https://extranet.who.int/prequal/vaccines/p/measles-and-rubella-vaccine-live-attenuated-freeze-dried-1</t>
  </si>
  <si>
    <t>https://extranet.who.int/prequal/vaccines/p/measles-and-rubella-vaccine-live-attenuated</t>
  </si>
  <si>
    <t>https://extranet.who.int/prequal/vaccines/p/measles-and-rubella-vaccine-live-attenuated-freeze-dried</t>
  </si>
  <si>
    <t>https://extranet.who.int/prequal/vaccines/p/measles-and-rubella-vaccine-live-attenuated-0</t>
  </si>
  <si>
    <t xml:space="preserve">Meningitis A </t>
  </si>
  <si>
    <t>There are no other prequalified vaccines</t>
  </si>
  <si>
    <t>Meningococcal A Conjugate</t>
  </si>
  <si>
    <t>A</t>
  </si>
  <si>
    <t>Men A, 10 doses/vial, lyophilized</t>
  </si>
  <si>
    <t>single intramuscular dose, age 1-29</t>
  </si>
  <si>
    <t>single intramuscular dose, infants and children aged 3–24 months</t>
  </si>
  <si>
    <t>MenAfriVac</t>
  </si>
  <si>
    <t>MenAfriVac 5µg</t>
  </si>
  <si>
    <t>carton of 50 vials (active) + carton of 50 
ampoules (diluent)</t>
  </si>
  <si>
    <t>carton of 50 vials (active) +
 carton of 50 ampoules (diluent)</t>
  </si>
  <si>
    <t xml:space="preserve">36 months at 2 - 8 °C (active)
36 months at 25°C (diluent) </t>
  </si>
  <si>
    <t xml:space="preserve">2.11 cm³  (vial) + 3.11 cm³  (ampoule) </t>
  </si>
  <si>
    <t>WHO recommends that opened vials of this vaccine should be discarded 6 hours after opening or at the end of the immunization session, whichever comes first (also see 'CTC' below).</t>
  </si>
  <si>
    <t>The MenAfrivac vaccine can be stored under Controlled temperature chain (CTC), up to 40°C  for not more than four days immediately prior to administration, provided that the vaccine has not reached its expiry date and the vaccine vial monitor is still valid”. Unopened vaccine vials should be discarded at the end of the four days at 40°C. Reconstituted vaccine should be discarded within six hours.</t>
  </si>
  <si>
    <t>https://extranet.who.int/prequal/vaccines/p/meningococcal-conjugate-menafrivac</t>
  </si>
  <si>
    <t>https://extranet.who.int/prequal/vaccines/p/meningococcal-conjugate-5-micrograms-menafrivac-5mg</t>
  </si>
  <si>
    <t xml:space="preserve">4 Source: Gavi Secretariat, see definitions tab for details. </t>
  </si>
  <si>
    <t xml:space="preserve">Meningitis ACWYX </t>
  </si>
  <si>
    <t>Meningococcal ACYWX (Polysaccharide conjugate)</t>
  </si>
  <si>
    <t>ACWYX</t>
  </si>
  <si>
    <t>Men ACWYX, 1 dose/vial, lyophilized</t>
  </si>
  <si>
    <t>Men ACWYX, 5 dose/vial, lyophilized</t>
  </si>
  <si>
    <t>single intramuscular dose, age 1-19</t>
  </si>
  <si>
    <t>single intramuscular dose, infants and children aged 9–18 months</t>
  </si>
  <si>
    <t>MenFive</t>
  </si>
  <si>
    <r>
      <t xml:space="preserve">carton of 50 vials (active) + carton of 50 
ampoules (diluent)
6 </t>
    </r>
    <r>
      <rPr>
        <sz val="14"/>
        <color theme="1"/>
        <rFont val="Calibri"/>
        <family val="2"/>
      </rPr>
      <t>×</t>
    </r>
    <r>
      <rPr>
        <sz val="9.8000000000000007"/>
        <color theme="1"/>
        <rFont val="Calibri"/>
        <family val="2"/>
      </rPr>
      <t xml:space="preserve"> </t>
    </r>
    <r>
      <rPr>
        <sz val="14"/>
        <color theme="1"/>
        <rFont val="Calibri"/>
        <family val="2"/>
      </rPr>
      <t>carton of 50 vials = 300 vaccine vials (secondary box)</t>
    </r>
    <r>
      <rPr>
        <sz val="14"/>
        <color theme="1"/>
        <rFont val="Calibri"/>
        <family val="2"/>
        <scheme val="minor"/>
      </rPr>
      <t xml:space="preserve">
4 secondary boxes of 300 vials each = 1200 vaccine vials (EPS shipper)
24 carton of 50 ampoules = 1200 diluent ampoule (shipper box)</t>
    </r>
  </si>
  <si>
    <t xml:space="preserve">36 months at 2 - 8 °C (active)
48 months at 25°C (diluent) </t>
  </si>
  <si>
    <t xml:space="preserve">3.1635 cm³  (vial) + 5.481 cm³  (ampoule) </t>
  </si>
  <si>
    <t>The MenFive vaccine is stable and can be used when exposed to +40°C for a period of 15 days immediately prior to the reconstitution, provided the vaccine has not reached its expiry date and the vaccine vial monitor (VVM) has not reached the discard point. Reconstituted vaccine should be discarded within six hours.</t>
  </si>
  <si>
    <t>https://extranet.who.int/prequal/vaccines/p/menfivetm</t>
  </si>
  <si>
    <t>https://extranet.who.int/prequal/vaccines/p/menfivetm-0</t>
  </si>
  <si>
    <t>3 Source: WHO position paper: https://iris.who.int/bitstream/handle/10665/375623/WER9901_02-eng-fre.pdf?sequence=1</t>
  </si>
  <si>
    <t>4 Source: Gavi Secretariat, see definitions tab for details. The price of these presentations are an indicative estimation for budgeting purposes. It will be updated once a public information is available</t>
  </si>
  <si>
    <t>Pneumococcal conjugate vaccine (PCV)</t>
  </si>
  <si>
    <t>Pneumococcal conjugate vaccine, 10 valent</t>
  </si>
  <si>
    <t xml:space="preserve">Pneumococcal conjugate vaccine, 13 valent </t>
  </si>
  <si>
    <t xml:space="preserve">Pneumococcal Polysaccharide Conjugate Vaccine (Adsorbed) (14 valent)
</t>
  </si>
  <si>
    <t>1, 4, 5, 6B, 7F, 9V, 14, 18C, 19F and 23F</t>
  </si>
  <si>
    <t>1, 5, 6A, 6B, 7F, 9V, 14, 19A, 19F, 23F</t>
  </si>
  <si>
    <t xml:space="preserve">1, 3, 4, 5, 6A, 6B, 7F, 9V, 14, 18C, 19A, 19F, 23F </t>
  </si>
  <si>
    <t xml:space="preserve"> 1, 3, 4, 5, 6B, 7F, 9V, 14, 18C, 19A, 19F, 22F, 23F and 33F </t>
  </si>
  <si>
    <t>GlaxoSmithKline</t>
  </si>
  <si>
    <t>Serum Institute of India Pvt. Ltd.</t>
  </si>
  <si>
    <t>Pfizer</t>
  </si>
  <si>
    <t>Biological E. Limited </t>
  </si>
  <si>
    <t>Synflorix</t>
  </si>
  <si>
    <t>Pneumosil</t>
  </si>
  <si>
    <t>PNEUBEVAX 14</t>
  </si>
  <si>
    <t>UK</t>
  </si>
  <si>
    <t>European Medicines Agency (EMA)</t>
  </si>
  <si>
    <t>Central Drugs Standard Control Organization (India)</t>
  </si>
  <si>
    <t>Central Drugs Standard Control Organisation(CDSCO), India</t>
  </si>
  <si>
    <t>PCV10, 4 doses/vial, liquid</t>
  </si>
  <si>
    <t>PCV10, 1 dose/vial, liquid</t>
  </si>
  <si>
    <t>PCV10, 5 doses/vial, liquid</t>
  </si>
  <si>
    <t>PCV13, 1 dose/vial, liquid</t>
  </si>
  <si>
    <t>PCV13, 4 doses/vial, liquid</t>
  </si>
  <si>
    <t>PCV14, 5 dose/vial, liquid</t>
  </si>
  <si>
    <t>PCV10, 2 doses/vial, liquid</t>
  </si>
  <si>
    <t>needs planning***</t>
  </si>
  <si>
    <t>3 doses</t>
  </si>
  <si>
    <t>3  doses</t>
  </si>
  <si>
    <r>
      <t>WHO PQ-date</t>
    </r>
    <r>
      <rPr>
        <vertAlign val="superscript"/>
        <sz val="14"/>
        <rFont val="Calibri"/>
        <family val="2"/>
      </rPr>
      <t>1</t>
    </r>
  </si>
  <si>
    <t>carton of 100 vials</t>
  </si>
  <si>
    <t xml:space="preserve">Carton of 50 vials (250 doses) 
</t>
  </si>
  <si>
    <r>
      <rPr>
        <sz val="14"/>
        <color indexed="55"/>
        <rFont val="Calibri"/>
        <family val="2"/>
      </rPr>
      <t>carton of 25 vials</t>
    </r>
    <r>
      <rPr>
        <sz val="14"/>
        <color indexed="8"/>
        <rFont val="Calibri"/>
        <family val="2"/>
      </rPr>
      <t xml:space="preserve">
carton of 50 vials *</t>
    </r>
  </si>
  <si>
    <r>
      <rPr>
        <sz val="14"/>
        <color indexed="55"/>
        <rFont val="Calibri"/>
        <family val="2"/>
      </rPr>
      <t>carton of 25 vials</t>
    </r>
    <r>
      <rPr>
        <sz val="14"/>
        <color indexed="8"/>
        <rFont val="Calibri"/>
        <family val="2"/>
      </rPr>
      <t xml:space="preserve">
</t>
    </r>
    <r>
      <rPr>
        <sz val="14"/>
        <rFont val="Calibri"/>
        <family val="2"/>
      </rPr>
      <t>carton of 50 vials</t>
    </r>
    <r>
      <rPr>
        <sz val="14"/>
        <color indexed="55"/>
        <rFont val="Calibri"/>
        <family val="2"/>
      </rPr>
      <t xml:space="preserve"> *</t>
    </r>
  </si>
  <si>
    <t>Packed in Box of 48 vials</t>
  </si>
  <si>
    <t>carton of 1 vial
carton of 10 vials
carton of 100 vials</t>
  </si>
  <si>
    <t>36 months at  2 - 8 °C</t>
  </si>
  <si>
    <t>48 months at 2 - 8 °C</t>
  </si>
  <si>
    <r>
      <t>2.4 cm</t>
    </r>
    <r>
      <rPr>
        <sz val="14"/>
        <color indexed="8"/>
        <rFont val="Calibri"/>
        <family val="2"/>
      </rPr>
      <t>³</t>
    </r>
  </si>
  <si>
    <r>
      <t>14.06 cm</t>
    </r>
    <r>
      <rPr>
        <sz val="14"/>
        <rFont val="Calibri"/>
        <family val="2"/>
      </rPr>
      <t>³</t>
    </r>
  </si>
  <si>
    <t>3.515 cm3</t>
  </si>
  <si>
    <r>
      <t>12 cm</t>
    </r>
    <r>
      <rPr>
        <vertAlign val="superscript"/>
        <sz val="14"/>
        <color indexed="8"/>
        <rFont val="Calibri"/>
        <family val="2"/>
      </rPr>
      <t>3</t>
    </r>
    <r>
      <rPr>
        <sz val="14"/>
        <color indexed="8"/>
        <rFont val="Calibri"/>
        <family val="2"/>
      </rPr>
      <t>*</t>
    </r>
  </si>
  <si>
    <r>
      <t>3.5 cm</t>
    </r>
    <r>
      <rPr>
        <sz val="14"/>
        <color indexed="8"/>
        <rFont val="Calibri"/>
        <family val="2"/>
      </rPr>
      <t>³</t>
    </r>
    <r>
      <rPr>
        <sz val="14"/>
        <color indexed="8"/>
        <rFont val="Calibri"/>
        <family val="2"/>
      </rPr>
      <t>*</t>
    </r>
  </si>
  <si>
    <r>
      <t>2.9 cm</t>
    </r>
    <r>
      <rPr>
        <vertAlign val="superscript"/>
        <sz val="14"/>
        <rFont val="Calibri"/>
        <family val="2"/>
        <scheme val="minor"/>
      </rPr>
      <t>3</t>
    </r>
  </si>
  <si>
    <t>4.8 cm3</t>
  </si>
  <si>
    <r>
      <t>carton of 1 vial : 58 cm</t>
    </r>
    <r>
      <rPr>
        <vertAlign val="superscript"/>
        <sz val="14"/>
        <color indexed="8"/>
        <rFont val="Calibri"/>
        <family val="2"/>
      </rPr>
      <t>3</t>
    </r>
    <r>
      <rPr>
        <sz val="14"/>
        <color indexed="8"/>
        <rFont val="Calibri"/>
        <family val="2"/>
      </rPr>
      <t xml:space="preserve">
carton of 10 vials : 11.5 cm</t>
    </r>
    <r>
      <rPr>
        <vertAlign val="superscript"/>
        <sz val="14"/>
        <color indexed="8"/>
        <rFont val="Calibri"/>
        <family val="2"/>
      </rPr>
      <t>3</t>
    </r>
    <r>
      <rPr>
        <sz val="14"/>
        <color indexed="8"/>
        <rFont val="Calibri"/>
        <family val="2"/>
      </rPr>
      <t xml:space="preserve">
carton of 100 vials :10 cm</t>
    </r>
    <r>
      <rPr>
        <vertAlign val="superscript"/>
        <sz val="14"/>
        <color indexed="8"/>
        <rFont val="Calibri"/>
        <family val="2"/>
      </rPr>
      <t>3</t>
    </r>
  </si>
  <si>
    <r>
      <t>Cold chain volume per fully immunised person  (cm³)</t>
    </r>
    <r>
      <rPr>
        <sz val="14"/>
        <rFont val="Calibri"/>
        <family val="2"/>
      </rPr>
      <t xml:space="preserve">¹ </t>
    </r>
  </si>
  <si>
    <r>
      <t>7.2 cm</t>
    </r>
    <r>
      <rPr>
        <sz val="14"/>
        <rFont val="Calibri"/>
        <family val="2"/>
      </rPr>
      <t>³</t>
    </r>
  </si>
  <si>
    <r>
      <t>42.18 cm</t>
    </r>
    <r>
      <rPr>
        <sz val="14"/>
        <rFont val="Calibri"/>
        <family val="2"/>
      </rPr>
      <t>³</t>
    </r>
  </si>
  <si>
    <t>10.55 cm³</t>
  </si>
  <si>
    <r>
      <t>36 cm</t>
    </r>
    <r>
      <rPr>
        <vertAlign val="superscript"/>
        <sz val="14"/>
        <rFont val="Calibri"/>
        <family val="2"/>
      </rPr>
      <t>3</t>
    </r>
    <r>
      <rPr>
        <sz val="14"/>
        <rFont val="Calibri"/>
        <family val="2"/>
      </rPr>
      <t>*</t>
    </r>
  </si>
  <si>
    <t>10.5 cm³</t>
  </si>
  <si>
    <r>
      <t>8.7 cm</t>
    </r>
    <r>
      <rPr>
        <vertAlign val="superscript"/>
        <sz val="14"/>
        <rFont val="Calibri"/>
        <family val="2"/>
        <scheme val="minor"/>
      </rPr>
      <t>3</t>
    </r>
  </si>
  <si>
    <t xml:space="preserve">Cold chain volume per fully immunised person  (cm³)¹ </t>
  </si>
  <si>
    <t>14.4 cm3</t>
  </si>
  <si>
    <r>
      <t xml:space="preserve">Wastage adjusted cold chain volume per fully immunised person  (cm³)¹ </t>
    </r>
    <r>
      <rPr>
        <sz val="14"/>
        <rFont val="Calibri"/>
        <family val="2"/>
      </rPr>
      <t xml:space="preserve">⁵ </t>
    </r>
  </si>
  <si>
    <r>
      <t>8.0 cm</t>
    </r>
    <r>
      <rPr>
        <sz val="14"/>
        <rFont val="Calibri"/>
        <family val="2"/>
      </rPr>
      <t>³</t>
    </r>
  </si>
  <si>
    <r>
      <t>44.40 cm</t>
    </r>
    <r>
      <rPr>
        <sz val="14"/>
        <rFont val="Calibri"/>
        <family val="2"/>
      </rPr>
      <t>³</t>
    </r>
  </si>
  <si>
    <t xml:space="preserve">11.46 cm³ </t>
  </si>
  <si>
    <r>
      <t>37.89 cm</t>
    </r>
    <r>
      <rPr>
        <vertAlign val="superscript"/>
        <sz val="14"/>
        <rFont val="Calibri"/>
        <family val="2"/>
      </rPr>
      <t>3</t>
    </r>
    <r>
      <rPr>
        <sz val="14"/>
        <rFont val="Calibri"/>
        <family val="2"/>
      </rPr>
      <t>*</t>
    </r>
  </si>
  <si>
    <t>11.67 cm³</t>
  </si>
  <si>
    <r>
      <t>9.46 cm</t>
    </r>
    <r>
      <rPr>
        <vertAlign val="superscript"/>
        <sz val="14"/>
        <rFont val="Calibri"/>
        <family val="2"/>
        <scheme val="minor"/>
      </rPr>
      <t>3</t>
    </r>
  </si>
  <si>
    <t xml:space="preserve">Wastage adjusted cold chain volume per fully immunised person  (cm³)¹ ⁵ </t>
  </si>
  <si>
    <t>16.0 cm3</t>
  </si>
  <si>
    <t xml:space="preserve">Type 30 </t>
  </si>
  <si>
    <t>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t>
  </si>
  <si>
    <t>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t>
  </si>
  <si>
    <t>Once opened, multi-dose (5 dose) vials should be kept between +2°C and +8°C. Multi-dose vials of Pneumococcal Polysaccharide Conjugate Vaccine (Adsorbed) (14-valent) from which one or more doses of vaccine have been removed during an immunization session may be used in subsequent immunization sessions for up to a maximum of 28 days, provided that all conditions (the vaccine is approved for use for up to 28 days after opening the vials, expiry date has not passed, the vaccine vial has been, and will continue to be stored at manufacturer recommended temperatures,; further more, the vaccine vials monitor, if one is attached, is visible on the vaccine label and is not past its discard point, and the vaccine has not been damaged by freezing)  as per WHO policy on multi-dose vials are met.</t>
  </si>
  <si>
    <t>WHO recommends that opened vials of 
this vaccine should be discarded 6 hours after opening or at the end of the immunization session, whichever comes first.***</t>
  </si>
  <si>
    <t>https://extranet.who.int/prequal/vaccines/p/synflorix-1</t>
  </si>
  <si>
    <t>https://extranet.who.int/prequal/vaccines/p/pneumosilr</t>
  </si>
  <si>
    <t>https://extranet.who.int/prequal/vaccines/p/pneumosilr-0</t>
  </si>
  <si>
    <t>https://extranet.who.int/prequal/vaccines/p/prevenar-13</t>
  </si>
  <si>
    <t>https://extranet.who.int/prequal/vaccines/p/prevenar-13-multidose-vial</t>
  </si>
  <si>
    <t>tbc</t>
  </si>
  <si>
    <t>https://extranet.who.int/prequal/vaccines/p/synflorix-0</t>
  </si>
  <si>
    <t>https://extranet.who.int/prequal/vaccines/p/synflorix</t>
  </si>
  <si>
    <t>A two dose preservative-free liquid presentation is  a novel presentation for UN supported EPI programmes. Therefore its use requires specific training for immunization staff and it will undergo formal post-introduction monitoring.***</t>
  </si>
  <si>
    <t>Please refer to https://www.gavi.org/sites/default/files/document/supply-procurement/vaccine-price-commitments-from-manufacturers.pdf*</t>
  </si>
  <si>
    <t>***For more information see: http://www.who.int/immunization_standards/vaccine_quality/synflorix_pqnote_2dose_2012/en/ 
and http://www.who.int/immunization_standards/vaccine_quality/synflorix_pqnote/en/</t>
  </si>
  <si>
    <t>** For more information see: https://extranet.who.int/gavi/PQ_Web/</t>
  </si>
  <si>
    <t>***This product has not yet been pre-qualified by WHO and supply planning can begin once this approval has been gained</t>
  </si>
  <si>
    <t>Hepatitis B</t>
  </si>
  <si>
    <t>Hepatitis B - Paediatric</t>
  </si>
  <si>
    <t>HepB, 10 doses/vial, liquid</t>
  </si>
  <si>
    <t>HepB, 1 dose/vial, liquid</t>
  </si>
  <si>
    <t>1 dose, as soon as possible after birth (&lt;24 hours)</t>
  </si>
  <si>
    <t>LG Chem Ltd.</t>
  </si>
  <si>
    <t>Centro de Ingenieria Genetica y Biotecnologia</t>
  </si>
  <si>
    <t>Hepatitis B Vaccine (rDNA) (Paediatric)</t>
  </si>
  <si>
    <t>Euvax B (Paediatric)</t>
  </si>
  <si>
    <t>Hepatitis B Vaccine (rDNA) (Paedriatic)</t>
  </si>
  <si>
    <t>Heberbiovac HB</t>
  </si>
  <si>
    <t>Cuba</t>
  </si>
  <si>
    <t>CCECM (Cuba)</t>
  </si>
  <si>
    <t xml:space="preserve">intramuscular </t>
  </si>
  <si>
    <t>Carton of 50 vials (500 doses)</t>
  </si>
  <si>
    <t xml:space="preserve">Carton of 10 vials (100 doses) </t>
  </si>
  <si>
    <t xml:space="preserve">Carton of 10 vials (10 doses) </t>
  </si>
  <si>
    <r>
      <t>2.109 cm</t>
    </r>
    <r>
      <rPr>
        <vertAlign val="superscript"/>
        <sz val="14"/>
        <color theme="1"/>
        <rFont val="Calibri"/>
        <family val="2"/>
        <scheme val="minor"/>
      </rPr>
      <t>3</t>
    </r>
  </si>
  <si>
    <r>
      <t>2.86 cm</t>
    </r>
    <r>
      <rPr>
        <vertAlign val="superscript"/>
        <sz val="14"/>
        <color theme="1"/>
        <rFont val="Calibri"/>
        <family val="2"/>
        <scheme val="minor"/>
      </rPr>
      <t>3</t>
    </r>
  </si>
  <si>
    <t>14.06 cm³ (2ml vial) (Not for commercialization)
17.575 cm³ (4ml vial) (For commercialization)
12.18 cm³ (ampoule) (Not regularly used for commercialization)</t>
  </si>
  <si>
    <r>
      <t>14.53 cm</t>
    </r>
    <r>
      <rPr>
        <vertAlign val="superscript"/>
        <sz val="14"/>
        <color theme="1"/>
        <rFont val="Calibri"/>
        <family val="2"/>
        <scheme val="minor"/>
      </rPr>
      <t>3</t>
    </r>
  </si>
  <si>
    <r>
      <t>2.76 cm</t>
    </r>
    <r>
      <rPr>
        <vertAlign val="superscript"/>
        <sz val="14"/>
        <color theme="1"/>
        <rFont val="Calibri"/>
        <family val="2"/>
        <scheme val="minor"/>
      </rPr>
      <t>3</t>
    </r>
  </si>
  <si>
    <t>https://extranet.who.int/prequal/vaccines/p/hepatitis-b-vaccine-rdna-paediatric</t>
  </si>
  <si>
    <t>https://extranet.who.int/prequal/vaccines/p/euvax-b-0</t>
  </si>
  <si>
    <t>https://extranet.who.int/prequal/vaccines/p/hepatitis-b-vaccine-rdna-paedriatic</t>
  </si>
  <si>
    <t>https://extranet.who.int/prequal/vaccines/p/euvax-b-1</t>
  </si>
  <si>
    <t>https://extranet.who.int/prequal/vaccines/p/heberbiovac-hb</t>
  </si>
  <si>
    <t>https://extranet.who.int/prequal/vaccines/p/heberbiovac-hb-0</t>
  </si>
  <si>
    <t>Tetanus-Diphtheria</t>
  </si>
  <si>
    <t>Tetanus-Diphtheria (reduced antigen content)</t>
  </si>
  <si>
    <t>Td, 10 doses/vial, liquid</t>
  </si>
  <si>
    <t>Td, 1 dose/vial, liquid</t>
  </si>
  <si>
    <t>Td, 20 doses/vial, liquid</t>
  </si>
  <si>
    <r>
      <t>2 booster doses:
1 dose at 4-7 years old 
1 dose at 9-15 years old</t>
    </r>
    <r>
      <rPr>
        <vertAlign val="superscript"/>
        <sz val="14"/>
        <color theme="1"/>
        <rFont val="Calibri"/>
        <family val="2"/>
        <scheme val="minor"/>
      </rPr>
      <t>6</t>
    </r>
  </si>
  <si>
    <t>PT Bio Farma (Persero)</t>
  </si>
  <si>
    <t>Diphtheria and Tetanus Vaccine Adsorbed for Adults and Adolescents</t>
  </si>
  <si>
    <t>Diphtheria and Tetanus Vaccine (Adsorbed, Reduced Antigens Content)</t>
  </si>
  <si>
    <t>Adsorbed Td Vaccine</t>
  </si>
  <si>
    <t>Tetadif</t>
  </si>
  <si>
    <t>Bulgaria</t>
  </si>
  <si>
    <t>Bulgarian Drug Agency</t>
  </si>
  <si>
    <t>carton of 50 vials (500 doses)</t>
  </si>
  <si>
    <t>Carton of 24 vials 
(240 doses)</t>
  </si>
  <si>
    <t>Carton of 10 vials 
(100 doses)</t>
  </si>
  <si>
    <t xml:space="preserve">Carton of 50 ampoules (50 doses) </t>
  </si>
  <si>
    <t>Carton of 48 vials (48 doses)</t>
  </si>
  <si>
    <t xml:space="preserve">Carton of 25 vials (500 doses) </t>
  </si>
  <si>
    <t>Carton of 24 vials (480 doses)</t>
  </si>
  <si>
    <t>Carton of 10 vials 
(200 doses)</t>
  </si>
  <si>
    <r>
      <t>2.93 cm</t>
    </r>
    <r>
      <rPr>
        <vertAlign val="superscript"/>
        <sz val="14"/>
        <color theme="1"/>
        <rFont val="Calibri"/>
        <family val="2"/>
        <scheme val="minor"/>
      </rPr>
      <t>3</t>
    </r>
  </si>
  <si>
    <r>
      <t>2.38 cm</t>
    </r>
    <r>
      <rPr>
        <vertAlign val="superscript"/>
        <sz val="14"/>
        <color theme="1"/>
        <rFont val="Calibri"/>
        <family val="2"/>
        <scheme val="minor"/>
      </rPr>
      <t>3</t>
    </r>
  </si>
  <si>
    <r>
      <t>3.91 cm</t>
    </r>
    <r>
      <rPr>
        <vertAlign val="superscript"/>
        <sz val="14"/>
        <color theme="1"/>
        <rFont val="Calibri"/>
        <family val="2"/>
        <scheme val="minor"/>
      </rPr>
      <t>3</t>
    </r>
  </si>
  <si>
    <r>
      <t>12.18 cm</t>
    </r>
    <r>
      <rPr>
        <vertAlign val="superscript"/>
        <sz val="14"/>
        <color theme="1"/>
        <rFont val="Calibri"/>
        <family val="2"/>
        <scheme val="minor"/>
      </rPr>
      <t>3</t>
    </r>
  </si>
  <si>
    <r>
      <t>14.68 cm</t>
    </r>
    <r>
      <rPr>
        <vertAlign val="superscript"/>
        <sz val="14"/>
        <color theme="1"/>
        <rFont val="Calibri"/>
        <family val="2"/>
        <scheme val="minor"/>
      </rPr>
      <t>3</t>
    </r>
  </si>
  <si>
    <r>
      <t>2.122 cm</t>
    </r>
    <r>
      <rPr>
        <vertAlign val="superscript"/>
        <sz val="14"/>
        <color theme="1"/>
        <rFont val="Calibri"/>
        <family val="2"/>
        <scheme val="minor"/>
      </rPr>
      <t>3</t>
    </r>
  </si>
  <si>
    <t>None</t>
  </si>
  <si>
    <t>https://extranet.who.int/prequal/vaccines/p/diphtheria-and-tetanus-vaccine-adsorbed-adults-and-adolescents-0</t>
  </si>
  <si>
    <t>https://extranet.who.int/prequal/vaccines/p/none-used-labelling-supply-through-un-agencies-also-marketed-labelled-commercial-name-8</t>
  </si>
  <si>
    <t>https://extranet.who.int/prequal/vaccines/p/none</t>
  </si>
  <si>
    <t>https://extranet.who.int/prequal/vaccines/p/tetadif</t>
  </si>
  <si>
    <t>https://extranet.who.int/prequal/vaccines/p/diphtheria-and-tetanus-vaccine-adsorbed-adults-and-adolescents</t>
  </si>
  <si>
    <t>https://extranet.who.int/prequal/vaccines/p/none-used-labelling-supply-through-un-agencies-also-marketed-labelled-commercial-name-be</t>
  </si>
  <si>
    <t>https://extranet.who.int/prequal/vaccines/p/diphtheria-and-tetanus-vaccine-adsorbed-adults-and-adolescents-1</t>
  </si>
  <si>
    <t>https://extranet.who.int/prequal/vaccines/p/none-used-labelling-supply-through-un-agencies-also-marketed-labelled-commercial-name-11</t>
  </si>
  <si>
    <t>https://extranet.who.int/prequal/vaccines/p/tetadif-0</t>
  </si>
  <si>
    <t xml:space="preserve">6 Countries can apply separately to the booster programmes (4-7 years and 9-15 years) </t>
  </si>
  <si>
    <t>Diphtheria-Tetanus-Pertussis</t>
  </si>
  <si>
    <t>Diphtheria-Tetanus-Pertussis (whole cell)</t>
  </si>
  <si>
    <t>DTP, 10 doses/vial, liquid</t>
  </si>
  <si>
    <t>DTP, 1 dose/vial, liquid</t>
  </si>
  <si>
    <t>DTP, 20 doses/vial, liquid</t>
  </si>
  <si>
    <t>1 booster dose at 12-23 months old</t>
  </si>
  <si>
    <t>Diphtheria-Tetanus-Pertussis Vaccine Adsorbed</t>
  </si>
  <si>
    <t>Diphtheria-Tetanus-Pertussis Vaccine (Adsorbed)</t>
  </si>
  <si>
    <t>DTP Vaccine</t>
  </si>
  <si>
    <t>30 months at 2 - 8 °C</t>
  </si>
  <si>
    <r>
      <t>2.9 cm</t>
    </r>
    <r>
      <rPr>
        <vertAlign val="superscript"/>
        <sz val="14"/>
        <color theme="1"/>
        <rFont val="Calibri"/>
        <family val="2"/>
        <scheme val="minor"/>
      </rPr>
      <t>3</t>
    </r>
  </si>
  <si>
    <t>https://extranet.who.int/prequal/vaccines/p/diphtheria-tetanus-pertussis-vaccine-adsorbed-0</t>
  </si>
  <si>
    <t>https://extranet.who.int/prequal/vaccines/p/none-used-labelling-supply-through-un-agencies-also-marketed-labelled-commercial-name-7</t>
  </si>
  <si>
    <t>https://extranet.who.int/prequal/vaccines/p/dtp-vaccine</t>
  </si>
  <si>
    <t>https://extranet.who.int/prequal/vaccines/p/diphtheria-tetanus-pertussis-vaccine-adsorbed</t>
  </si>
  <si>
    <t>https://extranet.who.int/prequal/vaccines/p/none-used-labelling-supply-through-un-agencies-also-marketed-labelled-commercial-name-6</t>
  </si>
  <si>
    <t>https://extranet.who.int/prequal/vaccines/p/diphtheria-tetanus-pertussis-vaccine-adsorbed-1</t>
  </si>
  <si>
    <t>Hexavalent vaccine</t>
  </si>
  <si>
    <t>Diphteria-Tetanus-Pertussis (whole cell)-Hepatitis B-Haemophilus influenzae type b-Inactivated polio</t>
  </si>
  <si>
    <t>Hexa, 10 doses/vial, liquid</t>
  </si>
  <si>
    <t>Hexa, 1 dose/vial, liquid</t>
  </si>
  <si>
    <t>Needs planning</t>
  </si>
  <si>
    <r>
      <t>3 doses starting as early as 6 weeks of age (4-week intervals between doses) + 1 booster dose at least 6 months later</t>
    </r>
    <r>
      <rPr>
        <vertAlign val="superscript"/>
        <sz val="14"/>
        <color theme="1"/>
        <rFont val="Calibri"/>
        <family val="2"/>
        <scheme val="minor"/>
      </rPr>
      <t>6</t>
    </r>
  </si>
  <si>
    <t>Hexasiil</t>
  </si>
  <si>
    <t xml:space="preserve">Carton of 50 vials (500 doses) </t>
  </si>
  <si>
    <t xml:space="preserve">Carton of 50 vials (50 doses) </t>
  </si>
  <si>
    <r>
      <t>2.11 cm</t>
    </r>
    <r>
      <rPr>
        <vertAlign val="superscript"/>
        <sz val="14"/>
        <color theme="1"/>
        <rFont val="Calibri"/>
        <family val="2"/>
        <scheme val="minor"/>
      </rPr>
      <t>3</t>
    </r>
  </si>
  <si>
    <r>
      <t>14.06 cm</t>
    </r>
    <r>
      <rPr>
        <vertAlign val="superscript"/>
        <sz val="14"/>
        <color theme="1"/>
        <rFont val="Calibri"/>
        <family val="2"/>
        <scheme val="minor"/>
      </rPr>
      <t>3</t>
    </r>
  </si>
  <si>
    <t>Type 14 (tbc)</t>
  </si>
  <si>
    <t>https://extranet.who.int/prequal/vaccines/p/hexasiil-0</t>
  </si>
  <si>
    <t>https://extranet.who.int/prequal/vaccines/p/hexasiil</t>
  </si>
  <si>
    <t>6 WHO recommends a Hexavalent booster in case of an early primary series starting at 6 weeks of age</t>
  </si>
  <si>
    <t>Pentavalent vaccine</t>
  </si>
  <si>
    <t>Diphteria-Tetanus-Pertussis (whole cell)-Hepatitis B-Haemophilus influenzae type b</t>
  </si>
  <si>
    <t>Penta, 1 dose/vial, liquid</t>
  </si>
  <si>
    <t>Penta, 10 doses/vial, liquid</t>
  </si>
  <si>
    <t xml:space="preserve">2 dose vial, lyophilized </t>
  </si>
  <si>
    <t xml:space="preserve">10 dose vial, liquid </t>
  </si>
  <si>
    <t xml:space="preserve">10 dose vial, lyophilized </t>
  </si>
  <si>
    <t>Penta, 2 doses/vial, liquid</t>
  </si>
  <si>
    <t>Penta, 5 doses/vial, liquid</t>
  </si>
  <si>
    <t>n/a (Product not available)</t>
  </si>
  <si>
    <t>Primary series: 3 doses starting as early as 6 weeks of age (4-week intervals between doses)
Booster: 1 dose between 12-23 months old</t>
  </si>
  <si>
    <t>Doses per fully immunised person (primary series + booster)</t>
  </si>
  <si>
    <t>Panacea Biotec Limited</t>
  </si>
  <si>
    <t>Serum Institute of Pvt India Ltd.</t>
  </si>
  <si>
    <t>Serum Institute Pvt of India Ltd.</t>
  </si>
  <si>
    <t>ComBE Five</t>
  </si>
  <si>
    <t>Eupenta</t>
  </si>
  <si>
    <t>EasyFive-TT</t>
  </si>
  <si>
    <t>Diphtheria, Tetanus, Pertussis, Hepatitis B and Haemophilus influenzae type b Conjugate Vaccine Adsorbed</t>
  </si>
  <si>
    <t>-</t>
  </si>
  <si>
    <t>Pentabio</t>
  </si>
  <si>
    <t>Carton of 48 vials</t>
  </si>
  <si>
    <t>carton 
(containing 10 vials)</t>
  </si>
  <si>
    <t>carton 
(containing 50 vials)</t>
  </si>
  <si>
    <t>box of 24 vials</t>
  </si>
  <si>
    <t>carton of 50 vials</t>
  </si>
  <si>
    <t>Carton of 25 vials (250 doses)</t>
  </si>
  <si>
    <t>carton of 216 vials of Hib and 216 vials of DTP-HepB</t>
  </si>
  <si>
    <t>Carton (containing 4 x 50 = 200 vials of Hib component and 4 x 50 = 200 ampoules of DTPwHepB component)</t>
  </si>
  <si>
    <t>Carton (containing 4 x 50 = 200 vials of Hib component and 4 x 50 = 200 ampoules of DTPw-HepB component).</t>
  </si>
  <si>
    <t>Carton of 10 vials (100 doses) [Dimensions 13.3x5.0x6.0 cm]</t>
  </si>
  <si>
    <t>carton of 144 vials of Hib and 144 vials of DTP-HepB</t>
  </si>
  <si>
    <t>Carton (containing 3 x 50 = 150 vials of Hib component and 3 x 50 = 150 vials of DTPw-HepB component)</t>
  </si>
  <si>
    <t>box of 48 vials 
(14.5 x 10.8 x 4.5 cm)</t>
  </si>
  <si>
    <t>carton (containing 50 vials)</t>
  </si>
  <si>
    <t xml:space="preserve">carton of 10 vials (50 doses)
 with dimensions 13.3 x 5.0 x 6.0 cm </t>
  </si>
  <si>
    <r>
      <t>14.7 cm</t>
    </r>
    <r>
      <rPr>
        <vertAlign val="superscript"/>
        <sz val="14"/>
        <color theme="1"/>
        <rFont val="Calibri"/>
        <family val="2"/>
        <scheme val="minor"/>
      </rPr>
      <t>3</t>
    </r>
  </si>
  <si>
    <r>
      <t>14.87 cm</t>
    </r>
    <r>
      <rPr>
        <vertAlign val="superscript"/>
        <sz val="14"/>
        <color theme="1"/>
        <rFont val="Calibri"/>
        <family val="2"/>
        <scheme val="minor"/>
      </rPr>
      <t>3</t>
    </r>
  </si>
  <si>
    <t>15.3 cm3</t>
  </si>
  <si>
    <r>
      <t>14.061 cm</t>
    </r>
    <r>
      <rPr>
        <vertAlign val="superscript"/>
        <sz val="14"/>
        <color theme="1"/>
        <rFont val="Calibri"/>
        <family val="2"/>
        <scheme val="minor"/>
      </rPr>
      <t>3</t>
    </r>
  </si>
  <si>
    <r>
      <t>2.9 cm</t>
    </r>
    <r>
      <rPr>
        <vertAlign val="superscript"/>
        <sz val="14"/>
        <color indexed="8"/>
        <rFont val="Calibri"/>
        <family val="2"/>
      </rPr>
      <t>3</t>
    </r>
  </si>
  <si>
    <r>
      <t>3.06 cm</t>
    </r>
    <r>
      <rPr>
        <sz val="14"/>
        <color indexed="8"/>
        <rFont val="Calibri"/>
        <family val="2"/>
      </rPr>
      <t>³</t>
    </r>
  </si>
  <si>
    <r>
      <t>2.11 cm</t>
    </r>
    <r>
      <rPr>
        <vertAlign val="superscript"/>
        <sz val="14"/>
        <color indexed="8"/>
        <rFont val="Calibri"/>
        <family val="2"/>
      </rPr>
      <t>3</t>
    </r>
  </si>
  <si>
    <t>3.2 cm3</t>
  </si>
  <si>
    <r>
      <t>58.7 cm</t>
    </r>
    <r>
      <rPr>
        <vertAlign val="superscript"/>
        <sz val="14"/>
        <color indexed="8"/>
        <rFont val="Calibri"/>
        <family val="2"/>
      </rPr>
      <t>3</t>
    </r>
  </si>
  <si>
    <r>
      <t>21.09 cm</t>
    </r>
    <r>
      <rPr>
        <sz val="14"/>
        <color indexed="8"/>
        <rFont val="Calibri"/>
        <family val="2"/>
      </rPr>
      <t>³</t>
    </r>
    <r>
      <rPr>
        <sz val="14"/>
        <color indexed="8"/>
        <rFont val="Calibri"/>
        <family val="2"/>
      </rPr>
      <t xml:space="preserve"> (vial) + 12.18 cm</t>
    </r>
    <r>
      <rPr>
        <sz val="14"/>
        <color indexed="8"/>
        <rFont val="Calibri"/>
        <family val="2"/>
      </rPr>
      <t>³</t>
    </r>
    <r>
      <rPr>
        <sz val="14"/>
        <color indexed="8"/>
        <rFont val="Calibri"/>
        <family val="2"/>
      </rPr>
      <t xml:space="preserve"> (ampoule)</t>
    </r>
  </si>
  <si>
    <r>
      <t>10.55 cm</t>
    </r>
    <r>
      <rPr>
        <sz val="14"/>
        <color indexed="8"/>
        <rFont val="Calibri"/>
        <family val="2"/>
      </rPr>
      <t>³</t>
    </r>
    <r>
      <rPr>
        <sz val="14"/>
        <color indexed="8"/>
        <rFont val="Calibri"/>
        <family val="2"/>
      </rPr>
      <t xml:space="preserve"> (vial) + 0.61 cm</t>
    </r>
    <r>
      <rPr>
        <sz val="14"/>
        <color indexed="8"/>
        <rFont val="Calibri"/>
        <family val="2"/>
      </rPr>
      <t>³</t>
    </r>
    <r>
      <rPr>
        <sz val="14"/>
        <color indexed="8"/>
        <rFont val="Calibri"/>
        <family val="2"/>
      </rPr>
      <t xml:space="preserve"> (ampoule)</t>
    </r>
  </si>
  <si>
    <r>
      <t>4.0 cm</t>
    </r>
    <r>
      <rPr>
        <vertAlign val="superscript"/>
        <sz val="14"/>
        <rFont val="Calibri"/>
        <family val="2"/>
      </rPr>
      <t>3</t>
    </r>
  </si>
  <si>
    <r>
      <t>7.5 cm</t>
    </r>
    <r>
      <rPr>
        <vertAlign val="superscript"/>
        <sz val="14"/>
        <color indexed="8"/>
        <rFont val="Calibri"/>
        <family val="2"/>
      </rPr>
      <t>3</t>
    </r>
  </si>
  <si>
    <r>
      <t>7.3 cm</t>
    </r>
    <r>
      <rPr>
        <vertAlign val="superscript"/>
        <sz val="14"/>
        <color indexed="8"/>
        <rFont val="Calibri"/>
        <family val="2"/>
      </rPr>
      <t>3</t>
    </r>
  </si>
  <si>
    <r>
      <t>8.787 cm</t>
    </r>
    <r>
      <rPr>
        <vertAlign val="superscript"/>
        <sz val="14"/>
        <color indexed="8"/>
        <rFont val="Calibri"/>
        <family val="2"/>
      </rPr>
      <t>3</t>
    </r>
  </si>
  <si>
    <r>
      <t>8.0 cm</t>
    </r>
    <r>
      <rPr>
        <vertAlign val="superscript"/>
        <sz val="14"/>
        <color indexed="8"/>
        <rFont val="Calibri"/>
        <family val="2"/>
      </rPr>
      <t>3</t>
    </r>
  </si>
  <si>
    <t>N/A</t>
  </si>
  <si>
    <t xml:space="preserve">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 </t>
  </si>
  <si>
    <t>WHO recommends that opened vials of the vaccine may be kept for use in subsequent immunisation sessions (up to a maximum of 28 days) provided the conditions outlined in the WHO Policy Statement:The use of opened multi-dose vials of vaccine in subsequent immunization sessions are met</t>
  </si>
  <si>
    <t xml:space="preserve">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 </t>
  </si>
  <si>
    <t>https://extranet.who.int/prequal/vaccines/p/none-used-labelling-supply-through-un-agencies-also-marketed-labelled-commercial-name-4</t>
  </si>
  <si>
    <t>https://extranet.who.int/prequal/vaccines/p/eupenta</t>
  </si>
  <si>
    <t>https://extranet.who.int/prequal/vaccines/p/easyfive-tt-0</t>
  </si>
  <si>
    <t>https://extranet.who.int/prequal/vaccines/p/diphtheria-tetanus-pertussis-hepatitis-b-and-haemophilus-influenzae-type-b-conjugate-2</t>
  </si>
  <si>
    <t>https://extranet.who.int/prequal/vaccines/p/none-used-labelling-supply-through-un-agencies-also-marketed-labelled-commercial-name-5</t>
  </si>
  <si>
    <t>https://extranet.who.int/prequal/vaccines/p/eupenta-0</t>
  </si>
  <si>
    <t>https://extranet.who.int/prequal/vaccines/p/diphtheria-tetanus-pertussis-hepatitis-b-and-haemophilus-influenzae-type-b-conjugate-4</t>
  </si>
  <si>
    <t>https://extranet.who.int/prequal/vaccines/p/easyfive-tt</t>
  </si>
  <si>
    <r>
      <t>WHO PQ link</t>
    </r>
    <r>
      <rPr>
        <vertAlign val="superscript"/>
        <sz val="14"/>
        <rFont val="Calibri"/>
        <family val="2"/>
      </rPr>
      <t>1</t>
    </r>
  </si>
  <si>
    <t>https://extranet.who.int/prequal/vaccines/p/none-used-labelling-supply-through-un-agencies-also-marketed-labelled-commercial-name-0</t>
  </si>
  <si>
    <t>https://extranet.who.int/prequal/vaccines/p/diphtheria-tetanus-pertussis-hepatitis-b-and-haemophilus-influenzae-type-b-conjugate</t>
  </si>
  <si>
    <t>https://extranet.who.int/prequal/vaccines/p/diphtheria-tetanus-pertussis-hepatitis-b-and-haemophilus-influenzae-type-b-conjugate-0</t>
  </si>
  <si>
    <t>https://extranet.who.int/prequal/vaccines/p/pentabio-0</t>
  </si>
  <si>
    <t>https://extranet.who.int/prequal/vaccines/p/none-used-labelling-supply-through-un-agencies-also-marketed-labelled-commercial-name-1</t>
  </si>
  <si>
    <t>https://extranet.who.int/prequal/vaccines/p/diphtheria-tetanus-pertussis-hepatitis-b-and-haemophilus-influenzae-type-b-conjugate-1</t>
  </si>
  <si>
    <t>https://extranet.who.int/prequal/vaccines/p/none-used-labelling-supply-through-un-agencies-also-marketed-labelled-commercial-name-10</t>
  </si>
  <si>
    <t>https://extranet.who.int/prequal/vaccines/p/diphtheria-tetanus-pertussis-hepatitis-b-and-haemophilus-influenzae-type-b-conjugate-3</t>
  </si>
  <si>
    <t>https://extranet.who.int/prequal/vaccines/p/none-used-labelling-supply-through-un-agencies-also-marketed-labelled-commercial-name-9</t>
  </si>
  <si>
    <t>https://extranet.who.int/prequal/vaccines/p/pentabio</t>
  </si>
  <si>
    <t xml:space="preserve">Price parity between Gavi-supported and transitioned countries in UNICEF tender </t>
  </si>
  <si>
    <t xml:space="preserve"> The vaccines listed below are currently offered by Gavi and listed in the country application portal, or are anticipated to be listed soon.  
</t>
  </si>
  <si>
    <r>
      <t>Vaccine group</t>
    </r>
    <r>
      <rPr>
        <vertAlign val="superscript"/>
        <sz val="14"/>
        <color indexed="8"/>
        <rFont val="Calibri"/>
        <family val="2"/>
      </rPr>
      <t xml:space="preserve">3 </t>
    </r>
  </si>
  <si>
    <t>Malaria</t>
  </si>
  <si>
    <r>
      <t>Vaccine type</t>
    </r>
    <r>
      <rPr>
        <vertAlign val="superscript"/>
        <sz val="14"/>
        <color indexed="8"/>
        <rFont val="Calibri"/>
        <family val="2"/>
      </rPr>
      <t xml:space="preserve">3 </t>
    </r>
  </si>
  <si>
    <t>Recombinant protein, adjuvanted with AS01E</t>
  </si>
  <si>
    <t>Recombinant protein, adjuvanted with Matrix-M</t>
  </si>
  <si>
    <r>
      <t>Serotypes</t>
    </r>
    <r>
      <rPr>
        <vertAlign val="superscript"/>
        <sz val="14"/>
        <color indexed="8"/>
        <rFont val="Calibri"/>
        <family val="2"/>
      </rPr>
      <t>3</t>
    </r>
  </si>
  <si>
    <t>Plasmodium falciparum</t>
  </si>
  <si>
    <r>
      <t>Presentation (doses per container, primary container type, pharmaceutical form)</t>
    </r>
    <r>
      <rPr>
        <b/>
        <vertAlign val="superscript"/>
        <sz val="14"/>
        <color indexed="8"/>
        <rFont val="Calibri"/>
        <family val="2"/>
      </rPr>
      <t>3</t>
    </r>
  </si>
  <si>
    <t>Malaria, 2 doses / vial, lyophilised</t>
  </si>
  <si>
    <t>Malaria, Co-formulated 2 doses/ vial, liquid</t>
  </si>
  <si>
    <t>Malaria, Co-formulated 1 dose / vial, liquid</t>
  </si>
  <si>
    <t>Needs planning - supply exceeds demand</t>
  </si>
  <si>
    <t>TBD</t>
  </si>
  <si>
    <r>
      <t>Routine and/or campaign</t>
    </r>
    <r>
      <rPr>
        <vertAlign val="superscript"/>
        <sz val="14"/>
        <color theme="1"/>
        <rFont val="Calibri"/>
        <family val="2"/>
        <scheme val="minor"/>
      </rPr>
      <t>3</t>
    </r>
  </si>
  <si>
    <t>Routine</t>
  </si>
  <si>
    <r>
      <rPr>
        <sz val="14"/>
        <color rgb="FF000000"/>
        <rFont val="Calibri"/>
        <family val="2"/>
        <scheme val="minor"/>
      </rPr>
      <t>WHO recommended vaccine schedule</t>
    </r>
    <r>
      <rPr>
        <vertAlign val="superscript"/>
        <sz val="14"/>
        <color rgb="FF000000"/>
        <rFont val="Calibri"/>
        <family val="2"/>
      </rPr>
      <t>3</t>
    </r>
    <r>
      <rPr>
        <vertAlign val="superscript"/>
        <sz val="14"/>
        <color rgb="FF000000"/>
        <rFont val="Calibri"/>
        <family val="2"/>
        <scheme val="minor"/>
      </rPr>
      <t>,9, 11</t>
    </r>
  </si>
  <si>
    <t xml:space="preserve">The first dose of vaccine can be administered from about 5 months of age (can be earlier). There should be a minimum interval of 4 weeks between doses. The vaccine should be administered in a 3-dose primary schedule, with a fourth dose provided in the second year of life to prolong the duration of protection. However, there can be flexibility in the schedule to optimize delivery, for example, to align the fourth dose with other vaccines given in the second year of life. Children who begin their vaccination series should complete the 4-dose schedule.
Drawing from a growing body of evidence, countries may consider providing the RTS, S/AS01 vaccine seasonally, with a 5-dose strategy in areas where there continues to be a high risk (e.g., with highly seasonal malaria or areas with perennial malaria transmission with seasonal peaks). When countries choose the seasonal deployment of the RTS, S/AS01 vaccine, they are strongly encouraged to document their experience, including the vaccine effectiveness, feasibility, and occurrence of any adverse events, to feed into future guidance updates. </t>
  </si>
  <si>
    <t xml:space="preserve">The first dose of vaccine can be administered from about 5 months of age (can be earlier). There should be a minimum interval of 4 weeks between doses. The vaccine should be administered in a 3-dose primary schedule, with a fourth dose provided in the second year of life to prolong the duration of protection. However, there can be flexibility in the schedule to optimize delivery, for example, to align the fourth dose with other vaccines given in the second year of life. Children who begin their vaccination series should complete the 4-dose schedule.
Drawing from a growing body of evidence, countries may consider providing the R21 vaccine seasonally, with a 5-dose strategy in areas where there continues to be a high risk (e.g., with highly seasonal malaria or areas with perennial malaria transmission with seasonal peaks). When countries choose the seasonal deployment of the R21 vaccine, they are strongly encouraged to document their experience, including the vaccine effectiveness, feasibility, and occurrence of any adverse events, to feed into future guidance updates. </t>
  </si>
  <si>
    <r>
      <t>WHO recommended vaccine schedule</t>
    </r>
    <r>
      <rPr>
        <vertAlign val="superscript"/>
        <sz val="14"/>
        <rFont val="Calibri"/>
        <family val="2"/>
        <scheme val="minor"/>
      </rPr>
      <t>3,9, 11</t>
    </r>
  </si>
  <si>
    <t>TBC</t>
  </si>
  <si>
    <r>
      <t>Doses per fully immunised person</t>
    </r>
    <r>
      <rPr>
        <vertAlign val="superscript"/>
        <sz val="14"/>
        <rFont val="Calibri"/>
        <family val="2"/>
      </rPr>
      <t>3,9</t>
    </r>
  </si>
  <si>
    <t>GSK</t>
  </si>
  <si>
    <t>Serum Institute of India Pvt Ltd</t>
  </si>
  <si>
    <r>
      <t>Vaccine trade name</t>
    </r>
    <r>
      <rPr>
        <b/>
        <vertAlign val="superscript"/>
        <sz val="14"/>
        <color indexed="8"/>
        <rFont val="Calibri"/>
        <family val="2"/>
      </rPr>
      <t>7</t>
    </r>
  </si>
  <si>
    <t>Mosquirix (RTS,S / AS01e)</t>
  </si>
  <si>
    <t xml:space="preserve">CYVAC [R21 Malaria Vaccine (Recombinant, Adjuvanted)] </t>
  </si>
  <si>
    <r>
      <t>Country of manufacture</t>
    </r>
    <r>
      <rPr>
        <vertAlign val="superscript"/>
        <sz val="14"/>
        <color indexed="8"/>
        <rFont val="Calibri"/>
        <family val="2"/>
      </rPr>
      <t>7</t>
    </r>
  </si>
  <si>
    <r>
      <t>Country of manufacture</t>
    </r>
    <r>
      <rPr>
        <vertAlign val="superscript"/>
        <sz val="14"/>
        <rFont val="Calibri"/>
        <family val="2"/>
      </rPr>
      <t>1</t>
    </r>
  </si>
  <si>
    <r>
      <t>National regulatory agency</t>
    </r>
    <r>
      <rPr>
        <vertAlign val="superscript"/>
        <sz val="14"/>
        <color indexed="8"/>
        <rFont val="Calibri"/>
        <family val="2"/>
      </rPr>
      <t>7</t>
    </r>
  </si>
  <si>
    <r>
      <t>National regulatory agency</t>
    </r>
    <r>
      <rPr>
        <vertAlign val="superscript"/>
        <sz val="14"/>
        <rFont val="Calibri"/>
        <family val="2"/>
      </rPr>
      <t>1</t>
    </r>
  </si>
  <si>
    <r>
      <t>WHO PQ-date</t>
    </r>
    <r>
      <rPr>
        <vertAlign val="superscript"/>
        <sz val="14"/>
        <color indexed="8"/>
        <rFont val="Calibri"/>
        <family val="2"/>
      </rPr>
      <t>6</t>
    </r>
  </si>
  <si>
    <t xml:space="preserve">12/19/2023	</t>
  </si>
  <si>
    <r>
      <t>Administration</t>
    </r>
    <r>
      <rPr>
        <vertAlign val="superscript"/>
        <sz val="14"/>
        <color indexed="8"/>
        <rFont val="Calibri"/>
        <family val="2"/>
      </rPr>
      <t>3</t>
    </r>
  </si>
  <si>
    <r>
      <t>Administration</t>
    </r>
    <r>
      <rPr>
        <vertAlign val="superscript"/>
        <sz val="14"/>
        <rFont val="Calibri"/>
        <family val="2"/>
      </rPr>
      <t>1</t>
    </r>
  </si>
  <si>
    <r>
      <t>Secondary packaging</t>
    </r>
    <r>
      <rPr>
        <vertAlign val="superscript"/>
        <sz val="14"/>
        <color indexed="8"/>
        <rFont val="Calibri"/>
        <family val="2"/>
      </rPr>
      <t>6</t>
    </r>
  </si>
  <si>
    <t>100 doses/50 vials per inner carton</t>
  </si>
  <si>
    <t>100 doses/ 50 vials per inner carton</t>
  </si>
  <si>
    <r>
      <t>Secondary packaging</t>
    </r>
    <r>
      <rPr>
        <vertAlign val="superscript"/>
        <sz val="14"/>
        <rFont val="Calibri"/>
        <family val="2"/>
      </rPr>
      <t>1</t>
    </r>
  </si>
  <si>
    <t>50 doses/ 50 vials per inner carton</t>
  </si>
  <si>
    <r>
      <t>Shelf-life</t>
    </r>
    <r>
      <rPr>
        <vertAlign val="superscript"/>
        <sz val="14"/>
        <color indexed="8"/>
        <rFont val="Calibri"/>
        <family val="2"/>
      </rPr>
      <t>3</t>
    </r>
  </si>
  <si>
    <t>36 months at 2-8°C</t>
  </si>
  <si>
    <r>
      <t>Shelf-life</t>
    </r>
    <r>
      <rPr>
        <vertAlign val="superscript"/>
        <sz val="14"/>
        <rFont val="Calibri"/>
        <family val="2"/>
      </rPr>
      <t>1</t>
    </r>
  </si>
  <si>
    <r>
      <t>Cold chain volume per dose (cm</t>
    </r>
    <r>
      <rPr>
        <vertAlign val="superscript"/>
        <sz val="14"/>
        <color indexed="8"/>
        <rFont val="Calibri"/>
        <family val="2"/>
      </rPr>
      <t>3</t>
    </r>
    <r>
      <rPr>
        <sz val="14"/>
        <color indexed="8"/>
        <rFont val="Calibri"/>
        <family val="2"/>
      </rPr>
      <t>)</t>
    </r>
    <r>
      <rPr>
        <vertAlign val="superscript"/>
        <sz val="14"/>
        <color indexed="8"/>
        <rFont val="Calibri"/>
        <family val="2"/>
      </rPr>
      <t>8</t>
    </r>
  </si>
  <si>
    <r>
      <rPr>
        <sz val="14"/>
        <color rgb="FF000000"/>
        <rFont val="Calibri"/>
        <family val="2"/>
        <scheme val="minor"/>
      </rPr>
      <t>7.03 cm</t>
    </r>
    <r>
      <rPr>
        <vertAlign val="superscript"/>
        <sz val="14"/>
        <color rgb="FF000000"/>
        <rFont val="Calibri"/>
        <family val="2"/>
        <scheme val="minor"/>
      </rPr>
      <t>3</t>
    </r>
  </si>
  <si>
    <r>
      <t>14.06 cm</t>
    </r>
    <r>
      <rPr>
        <vertAlign val="superscript"/>
        <sz val="14"/>
        <rFont val="Calibri"/>
        <family val="2"/>
        <scheme val="minor"/>
      </rPr>
      <t>3</t>
    </r>
  </si>
  <si>
    <r>
      <t>Vaccine vial monitor type</t>
    </r>
    <r>
      <rPr>
        <vertAlign val="superscript"/>
        <sz val="14"/>
        <color indexed="8"/>
        <rFont val="Calibri"/>
        <family val="2"/>
      </rPr>
      <t>8</t>
    </r>
  </si>
  <si>
    <r>
      <t>Vaccine vial monitor type</t>
    </r>
    <r>
      <rPr>
        <vertAlign val="superscript"/>
        <sz val="14"/>
        <rFont val="Calibri"/>
        <family val="2"/>
      </rPr>
      <t>1</t>
    </r>
  </si>
  <si>
    <r>
      <t>Handling open vials</t>
    </r>
    <r>
      <rPr>
        <vertAlign val="superscript"/>
        <sz val="14"/>
        <color indexed="8"/>
        <rFont val="Calibri"/>
        <family val="2"/>
      </rPr>
      <t>8</t>
    </r>
  </si>
  <si>
    <r>
      <t>Handling open vials</t>
    </r>
    <r>
      <rPr>
        <vertAlign val="superscript"/>
        <sz val="14"/>
        <rFont val="Calibri"/>
        <family val="2"/>
      </rPr>
      <t>1</t>
    </r>
  </si>
  <si>
    <r>
      <t>Controlled Temperature Chain (CTC)</t>
    </r>
    <r>
      <rPr>
        <vertAlign val="superscript"/>
        <sz val="14"/>
        <color theme="1"/>
        <rFont val="Calibri"/>
        <family val="2"/>
        <scheme val="minor"/>
      </rPr>
      <t>8</t>
    </r>
  </si>
  <si>
    <t>https://extranet.who.int/prequal/vaccines/p/mosquirix</t>
  </si>
  <si>
    <t>https://extranet.who.int/prequal/vaccines/fvp-p-447</t>
  </si>
  <si>
    <t>https://extranet.who.int/prequal/vaccines/fvp-p-446</t>
  </si>
  <si>
    <t>Lyophilised active component  to be reconstituted with excipient diluent (AS01E adjuvant) before use</t>
  </si>
  <si>
    <t>Co-formulation (fully liquid presentation)</t>
  </si>
  <si>
    <t>1 Source: WHO PQ webpage: WHO updates these webpages as new information on products becomes available. Please refer to these pages (https://extranet.who.int/prequal/vaccines/list-prequalified-vaccines) for the most up-to-date information. For presentations not yet WHO prequalified, data is based on discussions with manufacturers and partners in 2023</t>
  </si>
  <si>
    <t>6 Source: Gavi Product Menu, UNICEF Supply Division, https://www.unicef.org/supply/media/23206/file/Product-Menu-Vaccines-March-2025.pdf</t>
  </si>
  <si>
    <t>7 Source: EMA Mosquirix Public Assessment Report (https://www.ema.europa.eu/en/documents/outside-eu-assessment-report/mosquirix-public-assessment-report_en.pdf)</t>
  </si>
  <si>
    <t>8 Source: WHO Immunization Supply Chain Sizing Tool (https://www.who.int/publications/m/item/immunization-supply-chain-sizing-tool)</t>
  </si>
  <si>
    <t>9 Source: SAGE October 2021 meeting highlights (https://cdn.who.int/media/docs/default-source/immunization/sage/2021/october/sage_oct2021_meetinghighlights.pdf?sfvrsn=3dcae610_15</t>
  </si>
  <si>
    <t>11 Source: WHO, Highlights from the Meeting of the Strategic Advisory Group of Experts (SAGE) on Immunization of 25-29 September 2023, September 2023 (https://cdn.who.int/media/docs/default-source/immunization/sage/2023/september/sage_sept2023_meeting_highlights.pdf?sfvrsn=5ac08c01_4&amp;download=true)</t>
  </si>
  <si>
    <t>Rabies</t>
  </si>
  <si>
    <t>Rabies, 1 ml/vial, lyophilised</t>
  </si>
  <si>
    <t>no availability</t>
  </si>
  <si>
    <t>post-exposure prophylaxis</t>
  </si>
  <si>
    <t>Route of administration</t>
  </si>
  <si>
    <t>IM</t>
  </si>
  <si>
    <t>ID</t>
  </si>
  <si>
    <t>IM/ID</t>
  </si>
  <si>
    <t>1ml dose on days 0, 3, 7 and between day 14-28</t>
  </si>
  <si>
    <t>2x0.1ml fractional doses on days 0, 3, 7</t>
  </si>
  <si>
    <t>tbd</t>
  </si>
  <si>
    <t xml:space="preserve">Doses per fully immunised person </t>
  </si>
  <si>
    <t>in urban areas 10.7% and rural areas 73%</t>
  </si>
  <si>
    <t>Zydus Lifesciences Ltd.</t>
  </si>
  <si>
    <t>Chiron Behring Vaccines Private Ltd.</t>
  </si>
  <si>
    <t>RABIVAX-S</t>
  </si>
  <si>
    <t>VaxiRab N</t>
  </si>
  <si>
    <t>Rabipur</t>
  </si>
  <si>
    <t>VERORAB</t>
  </si>
  <si>
    <t>intradermal</t>
  </si>
  <si>
    <t>intramuscular or intradermal</t>
  </si>
  <si>
    <t xml:space="preserve">Active: Carton of 50 vials of 1ml 
Diluent: Carton of 50 ampoules </t>
  </si>
  <si>
    <t>Active: Carton of 10 vials of 1ml
Diluent: Carton of 50 ampoules</t>
  </si>
  <si>
    <t>Carton containing: 
(i) 1 dose vial of active, ampoule of diluent and syringe
(ii) 4 x single dose vial of active and 4 x ampoules of diluent
(iii) 5 x single dose vials of active and 5 x ampoules of diluent</t>
  </si>
  <si>
    <t xml:space="preserve">Carton of 5 vials (active) + 5 ampoules (diluent) </t>
  </si>
  <si>
    <r>
      <t>Cold chain volume per vial (cm</t>
    </r>
    <r>
      <rPr>
        <vertAlign val="superscript"/>
        <sz val="14"/>
        <color indexed="8"/>
        <rFont val="Calibri"/>
        <family val="2"/>
      </rPr>
      <t>3</t>
    </r>
    <r>
      <rPr>
        <sz val="14"/>
        <color indexed="8"/>
        <rFont val="Calibri"/>
        <family val="2"/>
      </rPr>
      <t>)</t>
    </r>
    <r>
      <rPr>
        <vertAlign val="superscript"/>
        <sz val="14"/>
        <color indexed="8"/>
        <rFont val="Calibri"/>
        <family val="2"/>
      </rPr>
      <t>1</t>
    </r>
  </si>
  <si>
    <r>
      <t>Active: 17.58 cm</t>
    </r>
    <r>
      <rPr>
        <vertAlign val="superscript"/>
        <sz val="14"/>
        <rFont val="Calibri"/>
        <family val="2"/>
        <scheme val="minor"/>
      </rPr>
      <t>3</t>
    </r>
    <r>
      <rPr>
        <sz val="14"/>
        <rFont val="Calibri"/>
        <family val="2"/>
        <scheme val="minor"/>
      </rPr>
      <t xml:space="preserve">
Diluent: 12.53 cm</t>
    </r>
    <r>
      <rPr>
        <vertAlign val="superscript"/>
        <sz val="14"/>
        <rFont val="Calibri"/>
        <family val="2"/>
        <scheme val="minor"/>
      </rPr>
      <t>3</t>
    </r>
  </si>
  <si>
    <r>
      <t>Active: 40.5 cm</t>
    </r>
    <r>
      <rPr>
        <vertAlign val="superscript"/>
        <sz val="14"/>
        <rFont val="Calibri"/>
        <family val="2"/>
        <scheme val="minor"/>
      </rPr>
      <t>3</t>
    </r>
    <r>
      <rPr>
        <sz val="14"/>
        <rFont val="Calibri"/>
        <family val="2"/>
        <scheme val="minor"/>
      </rPr>
      <t xml:space="preserve">
Diluent: 9.15 cm</t>
    </r>
    <r>
      <rPr>
        <vertAlign val="superscript"/>
        <sz val="14"/>
        <rFont val="Calibri"/>
        <family val="2"/>
        <scheme val="minor"/>
      </rPr>
      <t>3</t>
    </r>
  </si>
  <si>
    <r>
      <t>(i) 174 cm</t>
    </r>
    <r>
      <rPr>
        <vertAlign val="superscript"/>
        <sz val="14"/>
        <color theme="1"/>
        <rFont val="Calibri"/>
        <family val="2"/>
        <scheme val="minor"/>
      </rPr>
      <t>3</t>
    </r>
    <r>
      <rPr>
        <sz val="14"/>
        <color theme="1"/>
        <rFont val="Calibri"/>
        <family val="2"/>
        <scheme val="minor"/>
      </rPr>
      <t xml:space="preserve">
(ii) 50.6 cm</t>
    </r>
    <r>
      <rPr>
        <vertAlign val="superscript"/>
        <sz val="14"/>
        <color theme="1"/>
        <rFont val="Calibri"/>
        <family val="2"/>
        <scheme val="minor"/>
      </rPr>
      <t>3</t>
    </r>
    <r>
      <rPr>
        <sz val="14"/>
        <color theme="1"/>
        <rFont val="Calibri"/>
        <family val="2"/>
        <scheme val="minor"/>
      </rPr>
      <t xml:space="preserve">
(iii) 48 cm</t>
    </r>
    <r>
      <rPr>
        <vertAlign val="superscript"/>
        <sz val="14"/>
        <color theme="1"/>
        <rFont val="Calibri"/>
        <family val="2"/>
        <scheme val="minor"/>
      </rPr>
      <t>3</t>
    </r>
  </si>
  <si>
    <r>
      <t>50.5 cm</t>
    </r>
    <r>
      <rPr>
        <vertAlign val="superscript"/>
        <sz val="14"/>
        <color theme="1"/>
        <rFont val="Calibri"/>
        <family val="2"/>
        <scheme val="minor"/>
      </rPr>
      <t>3</t>
    </r>
  </si>
  <si>
    <t>https://extranet.who.int/prequal/vaccines/p/rabies-vaccine-inactivated-freeze-driedrabivax-s</t>
  </si>
  <si>
    <t>https://extranet.who.int/prequal/vaccines/p/vaxirab-n</t>
  </si>
  <si>
    <t>https://extranet.who.int/prequal/vaccines/p/rabipur</t>
  </si>
  <si>
    <t>https://extranet.who.int/prequal/vaccines/p/verorab</t>
  </si>
  <si>
    <t>Rotavirus</t>
  </si>
  <si>
    <t>RV1 (monovalent human rotavirus vaccine)</t>
  </si>
  <si>
    <t xml:space="preserve">RV5 (pentavalent human-bovine rotavirus vaccines) </t>
  </si>
  <si>
    <t>RV5 (pentavalent human-bovine reassortant rotavirus vaccine)</t>
  </si>
  <si>
    <t>RIX4414</t>
  </si>
  <si>
    <t>116 E</t>
  </si>
  <si>
    <t>G1, G2, G3, G4, G9</t>
  </si>
  <si>
    <t>W179, SC2, W178, BrB, WC3</t>
  </si>
  <si>
    <t>To be administered at the time of DTP1, DTP2 with an interval of at least 4 weeks between doses (2 doses)</t>
  </si>
  <si>
    <t>To be administered at the time of DTP1, DTP2 and DTP3 with an interval of at least 4 weeks between doses (3 doses)</t>
  </si>
  <si>
    <t>Bharat Biotech International</t>
  </si>
  <si>
    <t>Merck &amp; Co.</t>
  </si>
  <si>
    <r>
      <t>Rotarix</t>
    </r>
    <r>
      <rPr>
        <b/>
        <sz val="14"/>
        <color theme="1"/>
        <rFont val="Calibri"/>
        <family val="2"/>
      </rPr>
      <t>⁶</t>
    </r>
  </si>
  <si>
    <t>Rotavac</t>
  </si>
  <si>
    <t>Rotavac 5D</t>
  </si>
  <si>
    <t>Rotasiil-Liquid</t>
  </si>
  <si>
    <t>Rotarix</t>
  </si>
  <si>
    <t>RotaTeq</t>
  </si>
  <si>
    <t>Rotasiil</t>
  </si>
  <si>
    <t>Rotasiil Thermo</t>
  </si>
  <si>
    <t>FDA (USA)</t>
  </si>
  <si>
    <t>CDSCO  (India)</t>
  </si>
  <si>
    <t>RV1, 1 dose/plastic tube, liquid</t>
  </si>
  <si>
    <t>RV1, 1 dose/plastic tube, liquid 
(multi-monodose presentation with 5 single tubes connected by a bar)</t>
  </si>
  <si>
    <t>RV1, 5 doses/vial, frozen</t>
  </si>
  <si>
    <t>RV1, 10 doses/vial, frozen</t>
  </si>
  <si>
    <t>RV1, 1 dose/vial, liquid</t>
  </si>
  <si>
    <t>RV1, 5 doses/vial, liquid</t>
  </si>
  <si>
    <t>RV5, 1 dose/plastic tube, liquid
(strip of 5 tubes)</t>
  </si>
  <si>
    <t>RV5, 2 doses/vial, liquid</t>
  </si>
  <si>
    <t>1 dose applicator and vial, liquid</t>
  </si>
  <si>
    <t>RV5, 1 dose/plastic tube, liquid</t>
  </si>
  <si>
    <t>RV5, 1 dose/vial, lyophilised</t>
  </si>
  <si>
    <t xml:space="preserve">RV5, 2 doses/vial, lyophilised </t>
  </si>
  <si>
    <t>RV5, 1 dose/vial, lyophilised (VVM + 250)</t>
  </si>
  <si>
    <t>RV5, 2 dose/vial, lyophilised (VVM + 250)</t>
  </si>
  <si>
    <r>
      <t>not available</t>
    </r>
    <r>
      <rPr>
        <vertAlign val="superscript"/>
        <sz val="14"/>
        <color theme="1"/>
        <rFont val="Calibri"/>
        <family val="2"/>
        <scheme val="minor"/>
      </rPr>
      <t>9</t>
    </r>
  </si>
  <si>
    <r>
      <t>not available</t>
    </r>
    <r>
      <rPr>
        <vertAlign val="superscript"/>
        <sz val="14"/>
        <color theme="1"/>
        <rFont val="Calibri"/>
        <family val="2"/>
        <scheme val="minor"/>
      </rPr>
      <t>11</t>
    </r>
  </si>
  <si>
    <t>Oral</t>
  </si>
  <si>
    <t>per oral</t>
  </si>
  <si>
    <r>
      <rPr>
        <sz val="14"/>
        <color indexed="23"/>
        <rFont val="Calibri"/>
        <family val="2"/>
      </rPr>
      <t xml:space="preserve">1, 10 </t>
    </r>
    <r>
      <rPr>
        <sz val="14"/>
        <color indexed="8"/>
        <rFont val="Calibri"/>
        <family val="2"/>
      </rPr>
      <t>or 50 doses per carton*</t>
    </r>
  </si>
  <si>
    <t>50 doses per carton</t>
  </si>
  <si>
    <t>Carton of 25 vials (125 doses)</t>
  </si>
  <si>
    <t>Carton of 36 vials (36 doses)</t>
  </si>
  <si>
    <t>Carton of 10 strips of 5 tubes each (50 doses)</t>
  </si>
  <si>
    <t>Box of 50 vials</t>
  </si>
  <si>
    <t>1 or 10 doses per carton</t>
  </si>
  <si>
    <r>
      <rPr>
        <sz val="14"/>
        <color indexed="23"/>
        <rFont val="Calibri"/>
        <family val="2"/>
      </rPr>
      <t>10</t>
    </r>
    <r>
      <rPr>
        <sz val="14"/>
        <color indexed="8"/>
        <rFont val="Calibri"/>
        <family val="2"/>
      </rPr>
      <t xml:space="preserve"> or 25 doses per carton*</t>
    </r>
  </si>
  <si>
    <t>Carton of 50 vials of lyophilized product (50 doses) + Carton of 50 vials of diluent</t>
  </si>
  <si>
    <t>Carton of 50 vials of lyophilized product (100 doses) + Carton of 50 vials of diluent (100 doses)</t>
  </si>
  <si>
    <t xml:space="preserve">24 months at -20 °C, 6 months at 2-8 °C post thaw </t>
  </si>
  <si>
    <t xml:space="preserve">24 months at 2-8 °C </t>
  </si>
  <si>
    <t>24 months at 2-8 °C</t>
  </si>
  <si>
    <t xml:space="preserve">30 months at 2-8 °C </t>
  </si>
  <si>
    <t>30 months at 25°C</t>
  </si>
  <si>
    <r>
      <rPr>
        <sz val="14"/>
        <color indexed="23"/>
        <rFont val="Calibri"/>
        <family val="2"/>
      </rPr>
      <t>in one dose carton: 115.3 cm</t>
    </r>
    <r>
      <rPr>
        <vertAlign val="superscript"/>
        <sz val="14"/>
        <color indexed="23"/>
        <rFont val="Calibri"/>
        <family val="2"/>
      </rPr>
      <t>3</t>
    </r>
    <r>
      <rPr>
        <sz val="14"/>
        <color indexed="23"/>
        <rFont val="Calibri"/>
        <family val="2"/>
      </rPr>
      <t xml:space="preserve">
in 10 dose carton: 43.3 cm</t>
    </r>
    <r>
      <rPr>
        <vertAlign val="superscript"/>
        <sz val="14"/>
        <color indexed="23"/>
        <rFont val="Calibri"/>
        <family val="2"/>
      </rPr>
      <t>3</t>
    </r>
    <r>
      <rPr>
        <sz val="14"/>
        <color indexed="8"/>
        <rFont val="Calibri"/>
        <family val="2"/>
      </rPr>
      <t xml:space="preserve">
in 50 dose carton: 17.12 cm</t>
    </r>
    <r>
      <rPr>
        <vertAlign val="superscript"/>
        <sz val="14"/>
        <color indexed="8"/>
        <rFont val="Calibri"/>
        <family val="2"/>
      </rPr>
      <t>3*</t>
    </r>
  </si>
  <si>
    <r>
      <t>in 50 dose carton: 11.8 cm</t>
    </r>
    <r>
      <rPr>
        <sz val="14"/>
        <color theme="1"/>
        <rFont val="Calibri"/>
        <family val="2"/>
      </rPr>
      <t>³</t>
    </r>
  </si>
  <si>
    <r>
      <rPr>
        <sz val="14"/>
        <color indexed="23"/>
        <rFont val="Calibri"/>
        <family val="2"/>
      </rPr>
      <t xml:space="preserve">
</t>
    </r>
    <r>
      <rPr>
        <sz val="14"/>
        <color indexed="8"/>
        <rFont val="Calibri"/>
        <family val="2"/>
      </rPr>
      <t xml:space="preserve">4.2 cm³
</t>
    </r>
  </si>
  <si>
    <t xml:space="preserve"> 3.2 cm³</t>
  </si>
  <si>
    <t>14.45 cm³</t>
  </si>
  <si>
    <r>
      <t>20.06cm</t>
    </r>
    <r>
      <rPr>
        <sz val="14"/>
        <color theme="1"/>
        <rFont val="Calibri"/>
        <family val="2"/>
      </rPr>
      <t>³</t>
    </r>
  </si>
  <si>
    <r>
      <t>14.3 cm</t>
    </r>
    <r>
      <rPr>
        <vertAlign val="superscript"/>
        <sz val="14"/>
        <rFont val="Calibri"/>
        <family val="2"/>
        <scheme val="minor"/>
      </rPr>
      <t>3</t>
    </r>
  </si>
  <si>
    <r>
      <t>in one dose carton 134 cm</t>
    </r>
    <r>
      <rPr>
        <vertAlign val="superscript"/>
        <sz val="14"/>
        <color indexed="8"/>
        <rFont val="Calibri"/>
        <family val="2"/>
      </rPr>
      <t>3</t>
    </r>
    <r>
      <rPr>
        <sz val="14"/>
        <color indexed="8"/>
        <rFont val="Calibri"/>
        <family val="2"/>
      </rPr>
      <t xml:space="preserve">
in ten dose carton 85.3 cm</t>
    </r>
    <r>
      <rPr>
        <vertAlign val="superscript"/>
        <sz val="14"/>
        <color indexed="8"/>
        <rFont val="Calibri"/>
        <family val="2"/>
      </rPr>
      <t>3</t>
    </r>
  </si>
  <si>
    <r>
      <rPr>
        <sz val="14"/>
        <color indexed="23"/>
        <rFont val="Calibri"/>
        <family val="2"/>
      </rPr>
      <t>in carton of 10 doses : 75.3 cm</t>
    </r>
    <r>
      <rPr>
        <vertAlign val="superscript"/>
        <sz val="14"/>
        <color indexed="23"/>
        <rFont val="Calibri"/>
        <family val="2"/>
      </rPr>
      <t>3</t>
    </r>
    <r>
      <rPr>
        <sz val="14"/>
        <color indexed="8"/>
        <rFont val="Calibri"/>
        <family val="2"/>
      </rPr>
      <t xml:space="preserve">
in carton of 25 doses : 46.3 cm</t>
    </r>
    <r>
      <rPr>
        <vertAlign val="superscript"/>
        <sz val="14"/>
        <color indexed="8"/>
        <rFont val="Calibri"/>
        <family val="2"/>
      </rPr>
      <t>3*</t>
    </r>
  </si>
  <si>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</si>
  <si>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</si>
  <si>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Cold chain volume per fully immunised person  (cm³)</t>
    </r>
    <r>
      <rPr>
        <sz val="14"/>
        <color indexed="8"/>
        <rFont val="Calibri"/>
        <family val="2"/>
      </rPr>
      <t xml:space="preserve">¹ </t>
    </r>
  </si>
  <si>
    <t>In cartons of 50 doses: 34.2 cm³</t>
  </si>
  <si>
    <t>In cartons of 50 doses: 23.6 cm³</t>
  </si>
  <si>
    <r>
      <rPr>
        <sz val="14"/>
        <color indexed="23"/>
        <rFont val="Calibri"/>
        <family val="2"/>
      </rPr>
      <t xml:space="preserve">
</t>
    </r>
    <r>
      <rPr>
        <sz val="14"/>
        <color indexed="8"/>
        <rFont val="Calibri"/>
        <family val="2"/>
      </rPr>
      <t xml:space="preserve">12.6 cm³
</t>
    </r>
  </si>
  <si>
    <t>9.6 cm³</t>
  </si>
  <si>
    <t>43.35 cm³</t>
  </si>
  <si>
    <r>
      <t>60.18cm</t>
    </r>
    <r>
      <rPr>
        <sz val="14"/>
        <color theme="1"/>
        <rFont val="Calibri"/>
        <family val="2"/>
      </rPr>
      <t>³</t>
    </r>
  </si>
  <si>
    <r>
      <t>42.9 cm</t>
    </r>
    <r>
      <rPr>
        <vertAlign val="superscript"/>
        <sz val="14"/>
        <rFont val="Calibri"/>
        <family val="2"/>
        <scheme val="minor"/>
      </rPr>
      <t>3</t>
    </r>
  </si>
  <si>
    <r>
      <t>Cold chain volume per course  (cm³)</t>
    </r>
    <r>
      <rPr>
        <sz val="14"/>
        <color indexed="8"/>
        <rFont val="Calibri"/>
        <family val="2"/>
      </rPr>
      <t xml:space="preserve">¹ </t>
    </r>
  </si>
  <si>
    <r>
      <t>in one dose carton 268 cm</t>
    </r>
    <r>
      <rPr>
        <vertAlign val="superscript"/>
        <sz val="14"/>
        <color indexed="8"/>
        <rFont val="Calibri"/>
        <family val="2"/>
      </rPr>
      <t>3</t>
    </r>
    <r>
      <rPr>
        <sz val="14"/>
        <color indexed="8"/>
        <rFont val="Calibri"/>
        <family val="2"/>
      </rPr>
      <t xml:space="preserve">
in ten dose carton 170.6 cm</t>
    </r>
    <r>
      <rPr>
        <vertAlign val="superscript"/>
        <sz val="14"/>
        <color indexed="8"/>
        <rFont val="Calibri"/>
        <family val="2"/>
      </rPr>
      <t>3</t>
    </r>
  </si>
  <si>
    <t>In cartons of 25 doses: 138.9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</si>
  <si>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</si>
  <si>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</si>
  <si>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 xml:space="preserve">Wastage adjusted cold chain volume per fully immunised person  (cm³)¹ </t>
    </r>
    <r>
      <rPr>
        <sz val="14"/>
        <color indexed="8"/>
        <rFont val="Calibri"/>
        <family val="2"/>
      </rPr>
      <t xml:space="preserve">⁵ </t>
    </r>
  </si>
  <si>
    <t>35.6 cm³</t>
  </si>
  <si>
    <t>24.6 cm³</t>
  </si>
  <si>
    <t>13.26 cm³</t>
  </si>
  <si>
    <t>10.2 cm³</t>
  </si>
  <si>
    <t>45.15 cm³</t>
  </si>
  <si>
    <r>
      <t>62.68 cm</t>
    </r>
    <r>
      <rPr>
        <sz val="14"/>
        <color theme="1"/>
        <rFont val="Calibri"/>
        <family val="2"/>
      </rPr>
      <t>³</t>
    </r>
  </si>
  <si>
    <r>
      <t>47.14 cm</t>
    </r>
    <r>
      <rPr>
        <vertAlign val="superscript"/>
        <sz val="14"/>
        <rFont val="Calibri"/>
        <family val="2"/>
        <scheme val="minor"/>
      </rPr>
      <t>3</t>
    </r>
  </si>
  <si>
    <t xml:space="preserve">Wastage adjusted cold chain volume per course  (cm³)¹ </t>
  </si>
  <si>
    <t>146.2 cm³</t>
  </si>
  <si>
    <t>55 cm³ [the diluent can be stored at ambient temperature; if the diluent is also stored in the cold chain volume per dose is 111.0 cm³]</t>
  </si>
  <si>
    <t xml:space="preserve"> 34.7 cm³ [the diluent can be stored at ambient temperature; if the diluent is also stored in the cold chain volume per dose is 69.9 cm³]</t>
  </si>
  <si>
    <t xml:space="preserve"> 34.7cm³ [the diluent can be stored at ambient temperature; if the diluent is also stored in the cold chain volume per dose is 69.9 cm³]</t>
  </si>
  <si>
    <t>Type 2</t>
  </si>
  <si>
    <t xml:space="preserve">None </t>
  </si>
  <si>
    <t>Type + 250</t>
  </si>
  <si>
    <t>Reconstituted vaccine must be used immediately. If not used immediately, it can be held for a period of maximum 6 hours, provided, a syringe is used to cap the opening of the vial adapter and the entire assembly is stored at 2 to 8°C.</t>
  </si>
  <si>
    <t>https://extranet.who.int/prequal/vaccines/p/rotarix</t>
  </si>
  <si>
    <t>https://extranet.who.int/prequal/vaccines/p/rotarix-1</t>
  </si>
  <si>
    <t>https://extranet.who.int/prequal/vaccines/p/rotavac</t>
  </si>
  <si>
    <t>https://extranet.who.int/prequal/vaccines/p/rotavac-0</t>
  </si>
  <si>
    <t>https://extranet.who.int/prequal/vaccines/p/rotavac-5dr</t>
  </si>
  <si>
    <t>https://extranet.who.int/prequal/vaccines/p/rotavac-5dr-0</t>
  </si>
  <si>
    <t>https://extranet.who.int/prequal/vaccines/p/rotasiil-liquid</t>
  </si>
  <si>
    <t>https://extranet.who.int/prequal/vaccines/p/rotasiil-liquid-0</t>
  </si>
  <si>
    <t>https://extranet.who.int/prequal/vaccines/p/rotarix-0</t>
  </si>
  <si>
    <t>https://extranet.who.int/prequal/vaccines/p/rotateq</t>
  </si>
  <si>
    <t>https://extranet.who.int/prequal/vaccines/p/rotasiil</t>
  </si>
  <si>
    <t>https://extranet.who.int/prequal/vaccines/p/rotasiil-0</t>
  </si>
  <si>
    <t>https://extranet.who.int/prequal/vaccines/p/rotasiilrthermo</t>
  </si>
  <si>
    <t>https://extranet.who.int/prequal/vaccines/p/rotasiilrthermo-0</t>
  </si>
  <si>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</si>
  <si>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</si>
  <si>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ROTAVAC® can be subjected to 6 freeze- thaw cycles</t>
  </si>
  <si>
    <r>
      <t xml:space="preserve">The shelf-life of diluent is 60 months at 2 to 8°C. The diluent should not be frozen.
</t>
    </r>
    <r>
      <rPr>
        <b/>
        <sz val="14"/>
        <rFont val="Calibri"/>
        <family val="2"/>
        <scheme val="minor"/>
      </rPr>
      <t>ROTASIIL vaccine, diluent, adapter and syringe (Applicator) will each be supplied in separate shippers.</t>
    </r>
  </si>
  <si>
    <r>
      <t xml:space="preserve">The shelf-life of diluent is 60 months at 2 to 8°C. The diluent should not be frozen.
</t>
    </r>
    <r>
      <rPr>
        <b/>
        <sz val="14"/>
        <rFont val="Calibri"/>
        <family val="2"/>
        <scheme val="minor"/>
      </rPr>
      <t>ROTASIIL vaccine, diluent, adapter and syringe (Applicator) will each be supplied in separate shippers.</t>
    </r>
    <r>
      <rPr>
        <sz val="14"/>
        <rFont val="Calibri"/>
        <family val="2"/>
        <scheme val="minor"/>
      </rPr>
      <t xml:space="preserve"> For dosage administration purpose of 2 dose presentation, the number of syringes (Applicators) supply will be 2400 in a shipment of 1200 vials.</t>
    </r>
  </si>
  <si>
    <t>Even though the manufacturer provided stability data to allow storage of the ROTASIIL Thermo vaccine at higher temperatures than 8°C, with use of higher category of VVM+250, the vaccine should be stored at temperatures lower than 25°C and countries should ensure adequate facilities (conditioned rooms) with temperatures not exceeding 25°C. Otherwise the shelf life of the vaccine will be reduced as VVM will reach the end point for use before the vaccine reaches the approved shelflife</t>
  </si>
  <si>
    <t>Price offered in UNICEF tender applies to currently Gavi eligible, transitioning and transitioned countries that have already introduced Rotavirus vaccine, provided procurement takes place through UNICEF SD.
Excluded PAHO, fully self-financing countries that have not introduced RV, and three traditionally self-procuring countries - India, Vietnam &amp; Indonesia</t>
  </si>
  <si>
    <t>* This secondary packaging is offered to UNICEF to procure on behalf of Gavi countries. The secondary packaging without as asterisk is not procured by Gavi.</t>
  </si>
  <si>
    <t>Typhoid Conjugate Vaccine</t>
  </si>
  <si>
    <r>
      <t>Vaccine group</t>
    </r>
    <r>
      <rPr>
        <vertAlign val="superscript"/>
        <sz val="14"/>
        <rFont val="Calibri"/>
        <family val="2"/>
      </rPr>
      <t xml:space="preserve">1 </t>
    </r>
  </si>
  <si>
    <t>Vi Capsular Polysaccharide-Tetanus Toxoid (Vi-TT) Conjugate Vaccine</t>
  </si>
  <si>
    <r>
      <t>Vaccine type</t>
    </r>
    <r>
      <rPr>
        <vertAlign val="superscript"/>
        <sz val="14"/>
        <rFont val="Calibri"/>
        <family val="2"/>
      </rPr>
      <t xml:space="preserve">1 </t>
    </r>
  </si>
  <si>
    <t>Typhoid Vi Polysaccharide Conjugated to Diphtheria Toxoid</t>
  </si>
  <si>
    <t>Vi-capsular polysaccharide of S.typhi
conjugated to Tetanus toxoid</t>
  </si>
  <si>
    <t xml:space="preserve">Ty2 Salmonella Typhi </t>
  </si>
  <si>
    <r>
      <t>Serotypes</t>
    </r>
    <r>
      <rPr>
        <vertAlign val="superscript"/>
        <sz val="14"/>
        <rFont val="Calibri"/>
        <family val="2"/>
      </rPr>
      <t>1</t>
    </r>
  </si>
  <si>
    <r>
      <t xml:space="preserve">Vi polysaccharide produced from </t>
    </r>
    <r>
      <rPr>
        <i/>
        <sz val="14"/>
        <rFont val="Calibri"/>
        <family val="2"/>
        <scheme val="minor"/>
      </rPr>
      <t xml:space="preserve">Citrobacter freundii sensu lato </t>
    </r>
    <r>
      <rPr>
        <sz val="14"/>
        <rFont val="Calibri"/>
        <family val="2"/>
        <scheme val="minor"/>
      </rPr>
      <t>3056 (Vi)</t>
    </r>
  </si>
  <si>
    <t>Typhoid Vi Polysaccharide</t>
  </si>
  <si>
    <t>TCV, 5 dose/vial, liquid</t>
  </si>
  <si>
    <t>TCV, 1 dose/vial, liquid</t>
  </si>
  <si>
    <r>
      <t>Product availability 2024</t>
    </r>
    <r>
      <rPr>
        <vertAlign val="superscript"/>
        <sz val="14"/>
        <rFont val="Calibri"/>
        <family val="2"/>
      </rPr>
      <t>2</t>
    </r>
  </si>
  <si>
    <t>routine and campaign</t>
  </si>
  <si>
    <t>Single dose for infants and children over 6 months of age (suggested at 9 months or 15-18 months of age) and if possible, one-time single dose catch-up vaccination of children up to 15 years of age</t>
  </si>
  <si>
    <r>
      <t>Estimated 2024 price per dose (USD)</t>
    </r>
    <r>
      <rPr>
        <vertAlign val="superscript"/>
        <sz val="14"/>
        <rFont val="Calibri"/>
        <family val="2"/>
      </rPr>
      <t xml:space="preserve">4 
</t>
    </r>
  </si>
  <si>
    <r>
      <t xml:space="preserve">2024 price per fully immunised person (USD) </t>
    </r>
    <r>
      <rPr>
        <vertAlign val="superscript"/>
        <sz val="14"/>
        <rFont val="Calibri"/>
        <family val="2"/>
      </rPr>
      <t>4</t>
    </r>
  </si>
  <si>
    <r>
      <t>2024 wastage adjusted price per fully immunised person (USD)</t>
    </r>
    <r>
      <rPr>
        <vertAlign val="superscript"/>
        <sz val="14"/>
        <rFont val="Calibri"/>
        <family val="2"/>
      </rPr>
      <t>4</t>
    </r>
  </si>
  <si>
    <t>Biological Evans Limited</t>
  </si>
  <si>
    <r>
      <t>Manufacturer</t>
    </r>
    <r>
      <rPr>
        <vertAlign val="superscript"/>
        <sz val="14"/>
        <rFont val="Calibri"/>
        <family val="2"/>
      </rPr>
      <t>1</t>
    </r>
  </si>
  <si>
    <t>SK Bioscience Co., Ltd</t>
  </si>
  <si>
    <t>Zydus Lifesciences Limited</t>
  </si>
  <si>
    <t>TYPBAR TCV</t>
  </si>
  <si>
    <t>TYPHIBEV</t>
  </si>
  <si>
    <r>
      <t>Vaccine trade name</t>
    </r>
    <r>
      <rPr>
        <vertAlign val="superscript"/>
        <sz val="14"/>
        <rFont val="Calibri"/>
        <family val="2"/>
      </rPr>
      <t>1</t>
    </r>
  </si>
  <si>
    <t>SKYTyphoid Multi Inj.</t>
  </si>
  <si>
    <t>ZyVac</t>
  </si>
  <si>
    <t>Ministry of Food and Drug Safety, Republic of Korea</t>
  </si>
  <si>
    <t>Carton of 36 vials (180 doses)
Dimensions: 11x11x4.5 cm</t>
  </si>
  <si>
    <t>Carton of 10 single dose vials (10 doses)[Dimensions: 9 x 3.5 x 4.5 cm]</t>
  </si>
  <si>
    <t>Carton of 48 single dose vial (48 doses)[Dimensions: 4.5 x 10.8 x 14.5 cm]</t>
  </si>
  <si>
    <t>Carton box containing 10 vials (50 doses). [Dimensions: 4.8 x 8.6 x 3.7 cm]</t>
  </si>
  <si>
    <t>14.18 cm3/dose</t>
  </si>
  <si>
    <t>14.7 cm3/dose</t>
  </si>
  <si>
    <t>3.05 cm3/dose</t>
  </si>
  <si>
    <t>VVM 30</t>
  </si>
  <si>
    <t>WHO recommends that opened vials of this vaccine may be kept for use in subsequent immunization sessions (up to a maximum of 28 days) provided the conditions outlined in the WHO Policy Statement: The use of opened multi-dose vials of vaccine in subsequent immunization sessions are met. Please refer to CTC section for more information about handling open vials under CTC.</t>
  </si>
  <si>
    <r>
      <t>WHO recommends that opened vials of this vaccine should be discarded 6 hours after opening or at the end of the immunization session, whichever comes first</t>
    </r>
    <r>
      <rPr>
        <vertAlign val="superscript"/>
        <sz val="14"/>
        <rFont val="Calibri"/>
        <family val="2"/>
      </rPr>
      <t>6</t>
    </r>
  </si>
  <si>
    <t>Typbar TCV vaccine can be used in a controlled temperature chain (CTC), for up to three consecutive days s just prior to administration at ambient temperatures not exceeding 55°C; or up to seven consecutive days just prior to administration, when stored or transported at temperatures not exceeding 40°C. Used under CTC, all vials opened during an immunization session must be discarded after 6 hours or at the end of the session, whichever occurs first.
WHO recommends that CTC implementation only occur with appropriate planning, training and guidance. For more information, please contact vaccines@who.int</t>
  </si>
  <si>
    <t>https://extranet.who.int/prequal/vaccines/p/typbar-tcv-0</t>
  </si>
  <si>
    <t>https://extranet.who.int/prequal/vaccines/p/typhibevr-0</t>
  </si>
  <si>
    <t>https://extranet.who.int/prequal/vaccines/p/typbar-tcv</t>
  </si>
  <si>
    <t>https://extranet.who.int/prequal/vaccines/p/typhibevr</t>
  </si>
  <si>
    <t>https://extranet.who.int/prequal/vaccines/p/skytyphoid-multi-inj</t>
  </si>
  <si>
    <r>
      <t>Remarks WHO</t>
    </r>
    <r>
      <rPr>
        <vertAlign val="superscript"/>
        <sz val="14"/>
        <rFont val="Calibri"/>
        <family val="2"/>
      </rPr>
      <t>1</t>
    </r>
  </si>
  <si>
    <t>Yellow Fever</t>
  </si>
  <si>
    <t>17-D</t>
  </si>
  <si>
    <t>YF, 5 doses/ampoule, lyophilised</t>
  </si>
  <si>
    <t>YF, 10 doses/vial, lyophilised</t>
  </si>
  <si>
    <t>2 dose vial, lyophilised</t>
  </si>
  <si>
    <t>5 dose vial, lyophilised</t>
  </si>
  <si>
    <t>20 doses/vial, lyophilised</t>
  </si>
  <si>
    <t xml:space="preserve">single dose (0.5 ml) at 9 months of age </t>
  </si>
  <si>
    <t xml:space="preserve">single dose (0.5 ml) at 9 months of age
</t>
  </si>
  <si>
    <t>single dose</t>
  </si>
  <si>
    <t>single dose at or after 9 months of age</t>
  </si>
  <si>
    <t>FSUE of Chumakov IPVE</t>
  </si>
  <si>
    <t>Bio-Manguinhos/Fiocruz</t>
  </si>
  <si>
    <t>Institut Pasteur, Dakar</t>
  </si>
  <si>
    <t>YELLOW FEVER VACCINE 
LIVE FREEZE-DRIED</t>
  </si>
  <si>
    <t>Yellow Fever Vaccine</t>
  </si>
  <si>
    <t>Stabilized Yellow 
Fever Vaccine</t>
  </si>
  <si>
    <r>
      <t>SinSaVac</t>
    </r>
    <r>
      <rPr>
        <b/>
        <vertAlign val="superscript"/>
        <sz val="14"/>
        <color rgb="FF000000"/>
        <rFont val="Calibri"/>
        <family val="2"/>
      </rPr>
      <t>©</t>
    </r>
  </si>
  <si>
    <t>STAMARIL</t>
  </si>
  <si>
    <t>YELLOW FEVER VACCINE LIVE FREEZE-DRIED</t>
  </si>
  <si>
    <t>Stabilized Yellow Fever Vaccine</t>
  </si>
  <si>
    <t>Russian Federation</t>
  </si>
  <si>
    <t>Brazil</t>
  </si>
  <si>
    <t>Senegal</t>
  </si>
  <si>
    <t>Federal Service on Surveillance in Healthcare (ROSZDRAVNADZOR) of the Russian Federation</t>
  </si>
  <si>
    <t xml:space="preserve"> Agencia Nacional da Vigilancia Sanitaria</t>
  </si>
  <si>
    <t>Ministère de la Santé publique (Sénégal)</t>
  </si>
  <si>
    <t>Ministère de la Santé publique</t>
  </si>
  <si>
    <t>Agencia Nacional da Vigilancia Sanitaria</t>
  </si>
  <si>
    <t>intramuscular or
 subcutaneous</t>
  </si>
  <si>
    <t>Intramuscular or subcutaneous</t>
  </si>
  <si>
    <t>carton of 10 ampoules active + carton of 10 ampoules of diluent</t>
  </si>
  <si>
    <t>carton 10 vials + carton of 10 ampoules of diluent</t>
  </si>
  <si>
    <t>carton of 10 ampoules</t>
  </si>
  <si>
    <t>carton of 10 vials + 
carton of 10 ampoules of diluent</t>
  </si>
  <si>
    <t>10 vials 10 doses +  10 vials 5 ml (diluent)</t>
  </si>
  <si>
    <t>carton of  50 vials + carton of 50 ampoules of diluent</t>
  </si>
  <si>
    <t>36 months at 2 - 8 °C and protected from light</t>
  </si>
  <si>
    <r>
      <t>6 cm</t>
    </r>
    <r>
      <rPr>
        <vertAlign val="superscript"/>
        <sz val="14"/>
        <color indexed="8"/>
        <rFont val="Calibri"/>
        <family val="2"/>
      </rPr>
      <t>3</t>
    </r>
    <r>
      <rPr>
        <sz val="14"/>
        <color indexed="8"/>
        <rFont val="Calibri"/>
        <family val="2"/>
      </rPr>
      <t xml:space="preserve"> (separate carton of diluent can be  stored outside the cold chain)</t>
    </r>
  </si>
  <si>
    <r>
      <t>2.96 cm</t>
    </r>
    <r>
      <rPr>
        <vertAlign val="superscript"/>
        <sz val="14"/>
        <color indexed="8"/>
        <rFont val="Calibri"/>
        <family val="2"/>
      </rPr>
      <t>3</t>
    </r>
  </si>
  <si>
    <r>
      <t>1.4 cm</t>
    </r>
    <r>
      <rPr>
        <vertAlign val="superscript"/>
        <sz val="14"/>
        <color indexed="8"/>
        <rFont val="Calibri"/>
        <family val="2"/>
      </rPr>
      <t>3</t>
    </r>
  </si>
  <si>
    <r>
      <t>2.7 cm</t>
    </r>
    <r>
      <rPr>
        <vertAlign val="superscript"/>
        <sz val="14"/>
        <rFont val="Calibri"/>
        <family val="2"/>
      </rPr>
      <t>3</t>
    </r>
    <r>
      <rPr>
        <sz val="14"/>
        <rFont val="Calibri"/>
        <family val="2"/>
      </rPr>
      <t xml:space="preserve"> (separate carton of diluent can be stored outside the cold chain)</t>
    </r>
  </si>
  <si>
    <r>
      <t>7.2 cm</t>
    </r>
    <r>
      <rPr>
        <vertAlign val="superscript"/>
        <sz val="14"/>
        <color indexed="8"/>
        <rFont val="Calibri"/>
        <family val="2"/>
      </rPr>
      <t>3</t>
    </r>
    <r>
      <rPr>
        <sz val="14"/>
        <color indexed="8"/>
        <rFont val="Calibri"/>
        <family val="2"/>
      </rPr>
      <t xml:space="preserve"> (separate carton of diluent can be  stored outside the cold chain)</t>
    </r>
  </si>
  <si>
    <r>
      <t>2.8 cm</t>
    </r>
    <r>
      <rPr>
        <vertAlign val="superscript"/>
        <sz val="14"/>
        <color indexed="8"/>
        <rFont val="Calibri"/>
        <family val="2"/>
      </rPr>
      <t>3</t>
    </r>
  </si>
  <si>
    <r>
      <t>6.31 cm</t>
    </r>
    <r>
      <rPr>
        <vertAlign val="superscript"/>
        <sz val="14"/>
        <rFont val="Calibri"/>
        <family val="2"/>
      </rPr>
      <t xml:space="preserve">3 </t>
    </r>
  </si>
  <si>
    <r>
      <t>0.7 cm</t>
    </r>
    <r>
      <rPr>
        <vertAlign val="superscript"/>
        <sz val="14"/>
        <color rgb="FFFF0000"/>
        <rFont val="Calibri"/>
        <family val="2"/>
      </rPr>
      <t>3</t>
    </r>
  </si>
  <si>
    <t>WHO recommends that opened vials of  this vaccine should be discarded 6 hours after opening or at the end of the immunization session, whichever comes first.</t>
  </si>
  <si>
    <t>https://extranet.who.int/prequal/vaccines/p/na-0</t>
  </si>
  <si>
    <t>https://extranet.who.int/prequal/vaccines/p/yellow-fever-0</t>
  </si>
  <si>
    <t>https://extranet.who.int/prequal/vaccines/p/stabilized-yellow-fever-vaccine-1</t>
  </si>
  <si>
    <t>https://extranet.who.int/prequal/vaccines/p/sinsavactm</t>
  </si>
  <si>
    <t>https://extranet.who.int/prequal/vaccines/p/stamaril</t>
  </si>
  <si>
    <t>https://extranet.who.int/prequal/vaccines/p/na</t>
  </si>
  <si>
    <t>https://extranet.who.int/prequal/vaccines/p/stabilized-yellow-fever-vaccine</t>
  </si>
  <si>
    <t>https://extranet.who.int/prequal/vaccines/p/yellow-fever</t>
  </si>
  <si>
    <t>https://extranet.who.int/prequal/vaccines/p/stabilized-yellow-fever-vaccine-0</t>
  </si>
  <si>
    <t>* received notification of an extension to the shelf-life at 2-8°C from 24 months to 36 months. Manufacturer plans to implement the shelf-life extension in 2016 therefore, some batches may still have the 24 months expiry indicated</t>
  </si>
  <si>
    <t>BEVAC</t>
  </si>
  <si>
    <t>Carton of 24 vials (240 doses)</t>
  </si>
  <si>
    <t>https://extranet.who.int/prequal/vaccines/p/bevacr-2</t>
  </si>
  <si>
    <t>Vaccine: Carton box of 50 vials (50 doses) [Dimensions:4.5 x 9.5 x 18.5 cm]. Diluent: Carton box of 50 ampoules (50 doses) [Dimensions: 7 x 6 x 14.5 cm]</t>
  </si>
  <si>
    <t>15.81 cm3/dose (in secondary packaging)</t>
  </si>
  <si>
    <t>7 This presentation has been gradually replaced by Rotarix (strip of 5 single tubes) and will be discontinued in 2026.</t>
  </si>
  <si>
    <t>8 This presentation will gradually replace Rotarix Plastic tube and will be the only Rotarix presentation available starting 2026.</t>
  </si>
  <si>
    <t>2026 wastage adjusted price per fully immunised person (USD)4</t>
  </si>
  <si>
    <t>Supply expected to become available during 2026; expected to be sufficient to meet demand (requires planning)</t>
  </si>
  <si>
    <t>Mosqivac (RTS,S/AS01e)</t>
  </si>
  <si>
    <t>TBA</t>
  </si>
  <si>
    <t>outbreak response</t>
  </si>
  <si>
    <t xml:space="preserve">Bharat Biotech International </t>
  </si>
  <si>
    <t>&lt;$44.64</t>
  </si>
  <si>
    <t>&lt;$55.80</t>
  </si>
  <si>
    <t>&lt;$48.00</t>
  </si>
  <si>
    <t>&lt;$60.00</t>
  </si>
  <si>
    <t>https://extranet.who.int/prequal/vaccines/p/poliomyelitis-vaccine-vero-cell-inactivated-sabin-strains-2</t>
  </si>
  <si>
    <t>carton of 10 vials (50 doses)</t>
  </si>
  <si>
    <t xml:space="preserve">Carton of 25 vials (250 doses) </t>
  </si>
  <si>
    <r>
      <t>Product availability 2026</t>
    </r>
    <r>
      <rPr>
        <vertAlign val="superscript"/>
        <sz val="14"/>
        <color indexed="8"/>
        <rFont val="Calibri"/>
        <family val="2"/>
      </rPr>
      <t>2</t>
    </r>
  </si>
  <si>
    <r>
      <t>2026 price per dose (USD/EURO)</t>
    </r>
    <r>
      <rPr>
        <vertAlign val="superscript"/>
        <sz val="14"/>
        <color indexed="8"/>
        <rFont val="Calibri"/>
        <family val="2"/>
      </rPr>
      <t>4, 6</t>
    </r>
  </si>
  <si>
    <r>
      <t>2026 price per fully immunised person (USD)</t>
    </r>
    <r>
      <rPr>
        <vertAlign val="superscript"/>
        <sz val="14"/>
        <color indexed="8"/>
        <rFont val="Calibri"/>
        <family val="2"/>
      </rPr>
      <t>4</t>
    </r>
  </si>
  <si>
    <r>
      <t>2026 wastage adjusted price per fully immunised person (USD)</t>
    </r>
    <r>
      <rPr>
        <vertAlign val="superscript"/>
        <sz val="14"/>
        <color indexed="8"/>
        <rFont val="Calibri"/>
        <family val="2"/>
      </rPr>
      <t>4</t>
    </r>
  </si>
  <si>
    <r>
      <t>Product availability 2026</t>
    </r>
    <r>
      <rPr>
        <vertAlign val="superscript"/>
        <sz val="14"/>
        <rFont val="Calibri"/>
        <family val="2"/>
      </rPr>
      <t>2</t>
    </r>
  </si>
  <si>
    <r>
      <t>2026 price per dose (USD/EURO)</t>
    </r>
    <r>
      <rPr>
        <vertAlign val="superscript"/>
        <sz val="14"/>
        <rFont val="Calibri"/>
        <family val="2"/>
      </rPr>
      <t>4, 6</t>
    </r>
  </si>
  <si>
    <r>
      <t>2026 price per fully immunised person (USD)</t>
    </r>
    <r>
      <rPr>
        <vertAlign val="superscript"/>
        <sz val="14"/>
        <rFont val="Calibri"/>
        <family val="2"/>
      </rPr>
      <t>4</t>
    </r>
  </si>
  <si>
    <r>
      <t>2026 wastage adjusted price per fully immunised person (USD)</t>
    </r>
    <r>
      <rPr>
        <vertAlign val="superscript"/>
        <sz val="14"/>
        <rFont val="Calibri"/>
        <family val="2"/>
      </rPr>
      <t>4</t>
    </r>
  </si>
  <si>
    <r>
      <t>2026 price per dose (USD)</t>
    </r>
    <r>
      <rPr>
        <vertAlign val="superscript"/>
        <sz val="14"/>
        <color indexed="8"/>
        <rFont val="Calibri"/>
        <family val="2"/>
      </rPr>
      <t>4</t>
    </r>
  </si>
  <si>
    <r>
      <t xml:space="preserve">2026 price per fully immunised person (USD) </t>
    </r>
    <r>
      <rPr>
        <vertAlign val="superscript"/>
        <sz val="14"/>
        <color indexed="8"/>
        <rFont val="Calibri"/>
        <family val="2"/>
      </rPr>
      <t>4</t>
    </r>
  </si>
  <si>
    <r>
      <t>2026 price per dose (USD)</t>
    </r>
    <r>
      <rPr>
        <vertAlign val="superscript"/>
        <sz val="14"/>
        <rFont val="Calibri"/>
        <family val="2"/>
      </rPr>
      <t>4</t>
    </r>
  </si>
  <si>
    <r>
      <t xml:space="preserve">2026 price per fully immunised person (USD) </t>
    </r>
    <r>
      <rPr>
        <vertAlign val="superscript"/>
        <sz val="14"/>
        <rFont val="Calibri"/>
        <family val="2"/>
      </rPr>
      <t>4</t>
    </r>
  </si>
  <si>
    <t>routine and outbreak response</t>
  </si>
  <si>
    <r>
      <t xml:space="preserve">2026 price per fully immunised person (USD) </t>
    </r>
    <r>
      <rPr>
        <vertAlign val="superscript"/>
        <sz val="14"/>
        <rFont val="Calibri"/>
        <family val="2"/>
      </rPr>
      <t>4***</t>
    </r>
  </si>
  <si>
    <r>
      <t>Product availability 2026</t>
    </r>
    <r>
      <rPr>
        <vertAlign val="superscript"/>
        <sz val="14"/>
        <rFont val="Calibri"/>
        <family val="2"/>
        <scheme val="minor"/>
      </rPr>
      <t>2</t>
    </r>
  </si>
  <si>
    <r>
      <rPr>
        <sz val="14"/>
        <rFont val="Calibri"/>
        <family val="2"/>
        <scheme val="minor"/>
      </rPr>
      <t xml:space="preserve">2026 price per fully immunised person (USD) </t>
    </r>
    <r>
      <rPr>
        <vertAlign val="superscript"/>
        <sz val="14"/>
        <rFont val="Calibri"/>
        <family val="2"/>
      </rPr>
      <t>4</t>
    </r>
  </si>
  <si>
    <r>
      <rPr>
        <sz val="14"/>
        <rFont val="Calibri"/>
        <family val="2"/>
        <scheme val="minor"/>
      </rPr>
      <t>2026 wastage adjusted price per fully immunised person (USD)</t>
    </r>
    <r>
      <rPr>
        <vertAlign val="superscript"/>
        <sz val="14"/>
        <rFont val="Calibri"/>
        <family val="2"/>
      </rPr>
      <t>4</t>
    </r>
  </si>
  <si>
    <r>
      <rPr>
        <sz val="14"/>
        <rFont val="Calibri"/>
        <family val="2"/>
        <scheme val="minor"/>
      </rPr>
      <t>Product availability 2026</t>
    </r>
    <r>
      <rPr>
        <vertAlign val="superscript"/>
        <sz val="14"/>
        <rFont val="Calibri"/>
        <family val="2"/>
      </rPr>
      <t>2</t>
    </r>
  </si>
  <si>
    <r>
      <rPr>
        <sz val="14"/>
        <rFont val="Calibri"/>
        <family val="2"/>
        <scheme val="minor"/>
      </rPr>
      <t>2026 price per dose (USD)</t>
    </r>
    <r>
      <rPr>
        <vertAlign val="superscript"/>
        <sz val="14"/>
        <rFont val="Calibri"/>
        <family val="2"/>
      </rPr>
      <t>4</t>
    </r>
  </si>
  <si>
    <r>
      <t>not available</t>
    </r>
    <r>
      <rPr>
        <vertAlign val="superscript"/>
        <sz val="14"/>
        <rFont val="Calibri"/>
        <family val="2"/>
        <scheme val="minor"/>
      </rPr>
      <t>7</t>
    </r>
  </si>
  <si>
    <r>
      <t>2026 price per dose (USD/EUR)</t>
    </r>
    <r>
      <rPr>
        <vertAlign val="superscript"/>
        <sz val="14"/>
        <rFont val="Calibri"/>
        <family val="2"/>
      </rPr>
      <t>4,6</t>
    </r>
  </si>
  <si>
    <r>
      <t>2026 wastage adjusted price per fully immunised person (USD)</t>
    </r>
    <r>
      <rPr>
        <sz val="14"/>
        <rFont val="Calibri"/>
        <family val="2"/>
      </rPr>
      <t>⁴</t>
    </r>
    <r>
      <rPr>
        <vertAlign val="superscript"/>
        <sz val="14"/>
        <rFont val="Calibri"/>
        <family val="2"/>
      </rPr>
      <t>,</t>
    </r>
    <r>
      <rPr>
        <sz val="14"/>
        <rFont val="Calibri"/>
        <family val="2"/>
      </rPr>
      <t xml:space="preserve"> ⁵</t>
    </r>
  </si>
  <si>
    <t>limited supply</t>
  </si>
  <si>
    <t>9 This presentation will not be available in 2026</t>
  </si>
  <si>
    <t>11 This presentation will not be available in 2026</t>
  </si>
  <si>
    <r>
      <t>2026 wastage adjusted price per fully immunised person (USD)</t>
    </r>
    <r>
      <rPr>
        <vertAlign val="superscript"/>
        <sz val="14"/>
        <color indexed="8"/>
        <rFont val="Calibri"/>
        <family val="2"/>
      </rPr>
      <t>4  ⁵</t>
    </r>
  </si>
  <si>
    <r>
      <t xml:space="preserve">2026 price per dose (USD) </t>
    </r>
    <r>
      <rPr>
        <vertAlign val="superscript"/>
        <sz val="14"/>
        <rFont val="Calibri"/>
        <family val="2"/>
      </rPr>
      <t>6, 10</t>
    </r>
  </si>
  <si>
    <r>
      <rPr>
        <sz val="14"/>
        <rFont val="Calibri"/>
        <family val="2"/>
        <scheme val="minor"/>
      </rPr>
      <t xml:space="preserve">2026 price per fully immunised person (USD) </t>
    </r>
    <r>
      <rPr>
        <vertAlign val="superscript"/>
        <sz val="14"/>
        <rFont val="Calibri"/>
        <family val="2"/>
      </rPr>
      <t>6</t>
    </r>
    <r>
      <rPr>
        <vertAlign val="superscript"/>
        <sz val="14"/>
        <rFont val="Calibri"/>
        <family val="2"/>
        <scheme val="minor"/>
      </rPr>
      <t>, 10</t>
    </r>
  </si>
  <si>
    <r>
      <t>Manufacturer</t>
    </r>
    <r>
      <rPr>
        <b/>
        <vertAlign val="superscript"/>
        <sz val="14"/>
        <rFont val="Calibri"/>
        <family val="2"/>
      </rPr>
      <t>3</t>
    </r>
  </si>
  <si>
    <t>BB-NCIPD EAD</t>
  </si>
  <si>
    <r>
      <t>1.95 cm</t>
    </r>
    <r>
      <rPr>
        <vertAlign val="superscript"/>
        <sz val="14"/>
        <rFont val="Calibri"/>
        <family val="2"/>
        <scheme val="minor"/>
      </rPr>
      <t>3</t>
    </r>
  </si>
  <si>
    <r>
      <t>2.122 cm</t>
    </r>
    <r>
      <rPr>
        <vertAlign val="superscript"/>
        <sz val="14"/>
        <rFont val="Calibri"/>
        <family val="2"/>
        <scheme val="minor"/>
      </rPr>
      <t>3</t>
    </r>
  </si>
  <si>
    <r>
      <t>2.03 cm</t>
    </r>
    <r>
      <rPr>
        <vertAlign val="superscript"/>
        <sz val="14"/>
        <rFont val="Calibri"/>
        <family val="2"/>
        <scheme val="minor"/>
      </rPr>
      <t>3</t>
    </r>
  </si>
  <si>
    <r>
      <t>2 booster doses:
1 dose at 4-7 years old 
1 dose at 9-15 years old</t>
    </r>
    <r>
      <rPr>
        <vertAlign val="superscript"/>
        <sz val="14"/>
        <rFont val="Calibri"/>
        <family val="2"/>
        <scheme val="minor"/>
      </rPr>
      <t>6</t>
    </r>
  </si>
  <si>
    <r>
      <t>2.94 cm</t>
    </r>
    <r>
      <rPr>
        <vertAlign val="superscript"/>
        <sz val="14"/>
        <rFont val="Calibri"/>
        <family val="2"/>
        <scheme val="minor"/>
      </rPr>
      <t>3</t>
    </r>
  </si>
  <si>
    <t>https://extranet.who.int/prequal/vaccines/p/bevacr-0</t>
  </si>
  <si>
    <r>
      <t>14.68cm</t>
    </r>
    <r>
      <rPr>
        <vertAlign val="superscript"/>
        <sz val="14"/>
        <color theme="1"/>
        <rFont val="Calibri"/>
        <family val="2"/>
        <scheme val="minor"/>
      </rPr>
      <t>3</t>
    </r>
  </si>
  <si>
    <r>
      <t>2026 price per 1ml/vial (USD)</t>
    </r>
    <r>
      <rPr>
        <vertAlign val="superscript"/>
        <sz val="14"/>
        <rFont val="Calibri"/>
        <family val="2"/>
      </rPr>
      <t>4</t>
    </r>
  </si>
  <si>
    <r>
      <t>2026 price per IM dose (USD)</t>
    </r>
    <r>
      <rPr>
        <vertAlign val="superscript"/>
        <sz val="14"/>
        <color theme="1"/>
        <rFont val="Calibri"/>
        <family val="2"/>
        <scheme val="minor"/>
      </rPr>
      <t>4</t>
    </r>
  </si>
  <si>
    <r>
      <t>5.41 cm</t>
    </r>
    <r>
      <rPr>
        <vertAlign val="superscript"/>
        <sz val="14"/>
        <rFont val="Calibri"/>
        <family val="2"/>
        <scheme val="minor"/>
      </rPr>
      <t>3</t>
    </r>
  </si>
  <si>
    <t>10 For products priced in EURO, the actual price to countries will be in US$ based on the UN exchange rate US$/EURO on the date of payment of supplier's invoice. The GSK malaria vaccine is priced at EUR 9.30 per dose in 2026 (see source 6) and the exchange rate used in this file is forecasted at US$1.20/EUR1.00 (source: Bloomberg).</t>
  </si>
  <si>
    <r>
      <t>9.92 cm</t>
    </r>
    <r>
      <rPr>
        <vertAlign val="superscript"/>
        <sz val="14"/>
        <rFont val="Calibri"/>
        <family val="2"/>
      </rPr>
      <t>3</t>
    </r>
  </si>
  <si>
    <t>$2.06****</t>
  </si>
  <si>
    <t>$6.18****</t>
  </si>
  <si>
    <t>$6.67****</t>
  </si>
  <si>
    <t>****Indicative price. Final price to be confirmed through UNICEF SD agreement.</t>
  </si>
  <si>
    <t>&lt;$11.16</t>
  </si>
  <si>
    <t>Expected during 2026</t>
  </si>
  <si>
    <t>5 Source: Gavi Secretariat, 2026</t>
  </si>
  <si>
    <t>GCBC Vaccines Private Limited</t>
  </si>
  <si>
    <t>Shanchol</t>
  </si>
  <si>
    <t>Central Drugs Standard Control Organization (india)</t>
  </si>
  <si>
    <t>https://extranet.who.int/prequal/vaccines/p/shanchol-0</t>
  </si>
  <si>
    <r>
      <t>Estimated 2026 price per dose (USD)</t>
    </r>
    <r>
      <rPr>
        <vertAlign val="superscript"/>
        <sz val="14"/>
        <rFont val="Calibri"/>
        <family val="2"/>
      </rPr>
      <t xml:space="preserve">4 
</t>
    </r>
  </si>
  <si>
    <t>Carton of 48 vials (240 doses). Dimensions: 4.5 x 10.8 x 14.5</t>
  </si>
  <si>
    <t>Carton of 50 vials (250 doses).   
Dimensions: 17.3 x 8.6 x 4.4 cm.</t>
  </si>
  <si>
    <t>2.62 cm3</t>
  </si>
  <si>
    <r>
      <t>limited supply</t>
    </r>
    <r>
      <rPr>
        <vertAlign val="superscript"/>
        <sz val="14"/>
        <rFont val="Calibri"/>
        <family val="2"/>
        <scheme val="minor"/>
      </rPr>
      <t>10</t>
    </r>
  </si>
  <si>
    <t>10 The manufacturer does not have a production plan for this presentation at this stage</t>
  </si>
  <si>
    <t>6 For products priced in EURO, the actual price to countries will be in US$ based on the UN exchange rate US$/EURO on the date of payment of supplier's invoice. The GSK Rotavirus vaccine is priced at EUR 2.05 per dose for plastic tube and EUR 1.70 per dose for multi-monodose in 2026, and the exchange rate used in this file is forecasted at US$1.20/EUR1.00 (source: Bloomberg).</t>
  </si>
  <si>
    <r>
      <t>2026 price per dose (USD)</t>
    </r>
    <r>
      <rPr>
        <vertAlign val="superscript"/>
        <sz val="14"/>
        <rFont val="Calibri"/>
        <family val="2"/>
        <scheme val="minor"/>
      </rPr>
      <t>4</t>
    </r>
  </si>
  <si>
    <r>
      <t>Product availability 2026</t>
    </r>
    <r>
      <rPr>
        <vertAlign val="superscript"/>
        <sz val="14"/>
        <color indexed="8"/>
        <rFont val="Calibri"/>
        <family val="2"/>
      </rPr>
      <t>6</t>
    </r>
  </si>
  <si>
    <t>Needs planning - supply expected to meet demand</t>
  </si>
  <si>
    <t>HPV4, 2 doses/vial, liquid</t>
  </si>
  <si>
    <t>$3.30*****</t>
  </si>
  <si>
    <t xml:space="preserve">Serum Institute of India Pvt. Ltd. </t>
  </si>
  <si>
    <t>CERVAVAC®</t>
  </si>
  <si>
    <t>expected 2026</t>
  </si>
  <si>
    <t xml:space="preserve"> carton of 50 vials</t>
  </si>
  <si>
    <t>carton of 50 vials (2 dose): 7.91 cm3</t>
  </si>
  <si>
    <t>The vaccine is stable and can be used when exposed to 40ºC ± 2ºC RH 75 ± 5% for a period of 14 days, provided the vaccine has not reached its expiry date and the vaccine vial monitor (VVM) has not reached the discard point.</t>
  </si>
  <si>
    <t>*****Indicative price. Final price to be confirmed through UNICEF SD agreement</t>
  </si>
  <si>
    <t>pending UNICEF SD agreement</t>
  </si>
  <si>
    <r>
      <t>Vi Polysaccharide-CRM</t>
    </r>
    <r>
      <rPr>
        <vertAlign val="subscript"/>
        <sz val="14"/>
        <rFont val="Calibri"/>
        <family val="2"/>
        <scheme val="minor"/>
      </rPr>
      <t>197</t>
    </r>
    <r>
      <rPr>
        <sz val="14"/>
        <rFont val="Calibri"/>
        <family val="2"/>
        <scheme val="minor"/>
      </rPr>
      <t xml:space="preserve"> (Vi-CRM) Conjugate Vaccine</t>
    </r>
  </si>
  <si>
    <r>
      <t>2.9 cm</t>
    </r>
    <r>
      <rPr>
        <vertAlign val="superscript"/>
        <sz val="14"/>
        <rFont val="Calibri"/>
        <family val="2"/>
      </rPr>
      <t>3</t>
    </r>
  </si>
  <si>
    <t>https://extranet.who.int/prequal/vaccines/p/zyvacr-tcv</t>
  </si>
  <si>
    <t>WHO recommends that opened vials of this vaccine should be discarded 6 hours after opening or at the end of the immunization session, whichever comes first</t>
  </si>
  <si>
    <r>
      <t>limited supply</t>
    </r>
    <r>
      <rPr>
        <vertAlign val="superscript"/>
        <sz val="14"/>
        <rFont val="Calibri"/>
        <family val="2"/>
        <scheme val="minor"/>
      </rPr>
      <t>8</t>
    </r>
  </si>
  <si>
    <t>Prevenar 13*****</t>
  </si>
  <si>
    <t xml:space="preserve">*****Please note that expected pricing for 2027 includes PCV13-1: $3.15-$3.30 per dose and PCV13-4: $2.35-$2.75 per dose. </t>
  </si>
  <si>
    <t>2 Source: UNICEF PRODUCT MENU FOR VACCINES SUPPLIED BY UNICEF FOR GAVI, THE VACCINE ALLIANCE (https://www.unicef.org/supply/media/25621/file/Product-Menu-All-Vaccines-May-2026.pdf)</t>
  </si>
  <si>
    <t>HPV Nonavalent Recombinant virus like particle vaccine</t>
  </si>
  <si>
    <t>HPV types 6, 11, 16, 18, 31, 33, 45, 52, 58</t>
  </si>
  <si>
    <t>HPV9, 2 doses/vial, liquid</t>
  </si>
  <si>
    <t>UNICEF to confirm (available starting in 2027)</t>
  </si>
  <si>
    <t>GARDASIL 9</t>
  </si>
  <si>
    <t>Data from stability studies demonstrate that the vaccine components are stable for 96 hours when stored at temperatures from 8°C to 40°C. At the end of this period Gardasil 9 should be used or discarded. These data are intended to guide healthcare professionals in case of temporary temperature excursion only. A CTC is initiated immediately prior to administration, provided that the vaccine has not reached its expiry date and the vaccine vial monitor is still valid.</t>
  </si>
  <si>
    <t>Please refer to https://www.unicef.org/supply/media/25726/file/HPV-vaccine-prices-29062026b.pdf</t>
  </si>
  <si>
    <t>carton of 1 vial: 75 cm3;
 carton of 10 vials: 15 cm3*</t>
  </si>
  <si>
    <t>carton of 1 vial;
carton of 10 vials*</t>
  </si>
  <si>
    <t>Cecolin®</t>
  </si>
  <si>
    <t>expected around $2.80****</t>
  </si>
  <si>
    <t>expected around $5.60</t>
  </si>
  <si>
    <t>$3.95***** (from 2027)</t>
  </si>
  <si>
    <r>
      <t xml:space="preserve">2026 price per fully immunised person (USD) </t>
    </r>
    <r>
      <rPr>
        <vertAlign val="superscript"/>
        <sz val="14"/>
        <rFont val="Calibri"/>
        <family val="2"/>
        <scheme val="minor"/>
      </rPr>
      <t>4</t>
    </r>
  </si>
  <si>
    <r>
      <t>2026 wastage adjusted price per fully immunised person (USD)</t>
    </r>
    <r>
      <rPr>
        <vertAlign val="superscript"/>
        <sz val="14"/>
        <rFont val="Calibri"/>
        <family val="2"/>
        <scheme val="minor"/>
      </rPr>
      <t>4</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</si>
  <si>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t>
  </si>
  <si>
    <t>*******Please note that expected pricing for 2027-2030 is $1.55 per dose</t>
  </si>
  <si>
    <t>******Please note that expected pricing for 2028-2030 is $2.05 per dose</t>
  </si>
  <si>
    <t>$4.50 ******</t>
  </si>
  <si>
    <t>****** Please note that expected pricing in 2027 is $3.95 per dose</t>
  </si>
  <si>
    <t>$2.00 *******</t>
  </si>
  <si>
    <t>$2.90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</si>
</sst>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164" formatCode="_-&quot;£&quot;* #,##0.00_-;\-&quot;£&quot;* #,##0.00_-;_-&quot;£&quot;* &quot;-&quot;??_-;_-@_-"/>
    <numFmt numFmtId="165" formatCode="[$$-409]#,##0.00"/>
    <numFmt numFmtId="166" formatCode="[$$-1009]#,##0.00"/>
    <numFmt numFmtId="167" formatCode="[$$-475]#,##0.00"/>
    <numFmt numFmtId="168" formatCode="[$$-409]#,##0.00_ ;\-[$$-409]#,##0.00\ "/>
    <numFmt numFmtId="169" formatCode="[$$-C09]#,##0.00"/>
    <numFmt numFmtId="170" formatCode="[$$-409]#,##0.00_);\([$$-409]#,##0.00\)"/>
    <numFmt numFmtId="171" formatCode="&quot;£&quot;#,##0.00"/>
    <numFmt numFmtId="172" formatCode="m/d/yyyy;@"/>
    <numFmt numFmtId="173" formatCode="&quot;$&quot;#,##0.00"/>
  </numFmts>
  <fonts count="72">
    <font>
      <sz val="11"/>
      <color theme="1"/>
      <name val="Calibri"/>
      <family val="2"/>
      <scheme val="minor"/>
    </font>
    <font>
      <sz val="14"/>
      <color indexed="8"/>
      <name val="Calibri"/>
      <family val="2"/>
    </font>
    <font>
      <vertAlign val="superscript"/>
      <sz val="14"/>
      <color indexed="8"/>
      <name val="Calibri"/>
      <family val="2"/>
    </font>
    <font>
      <i/>
      <sz val="14"/>
      <color indexed="8"/>
      <name val="Calibri"/>
      <family val="2"/>
    </font>
    <font>
      <sz val="14"/>
      <name val="Calibri"/>
      <family val="2"/>
    </font>
    <font>
      <b/>
      <sz val="18"/>
      <color indexed="30"/>
      <name val="Calibri"/>
      <family val="2"/>
    </font>
    <font>
      <b/>
      <sz val="14"/>
      <name val="Calibri"/>
      <family val="2"/>
    </font>
    <font>
      <sz val="10"/>
      <name val="Verdana"/>
      <family val="2"/>
    </font>
    <font>
      <b/>
      <sz val="14"/>
      <color indexed="8"/>
      <name val="Calibri"/>
      <family val="2"/>
    </font>
    <font>
      <b/>
      <vertAlign val="superscript"/>
      <sz val="14"/>
      <color indexed="8"/>
      <name val="Calibri"/>
      <family val="2"/>
    </font>
    <font>
      <b/>
      <sz val="12"/>
      <color indexed="8"/>
      <name val="Calibri"/>
      <family val="2"/>
    </font>
    <font>
      <b/>
      <sz val="12"/>
      <name val="Calibri"/>
      <family val="2"/>
    </font>
    <font>
      <sz val="12"/>
      <name val="Calibri"/>
      <family val="2"/>
    </font>
    <font>
      <sz val="11"/>
      <name val="Calibri"/>
      <family val="2"/>
    </font>
    <font>
      <i/>
      <sz val="11"/>
      <name val="Calibri"/>
      <family val="2"/>
    </font>
    <font>
      <sz val="14"/>
      <color indexed="23"/>
      <name val="Calibri"/>
      <family val="2"/>
    </font>
    <font>
      <vertAlign val="superscript"/>
      <sz val="14"/>
      <color indexed="23"/>
      <name val="Calibri"/>
      <family val="2"/>
    </font>
    <font>
      <sz val="14"/>
      <color indexed="55"/>
      <name val="Calibri"/>
      <family val="2"/>
    </font>
    <font>
      <b/>
      <i/>
      <sz val="11"/>
      <color indexed="8"/>
      <name val="Calibri"/>
      <family val="2"/>
    </font>
    <font>
      <vertAlign val="superscript"/>
      <sz val="14"/>
      <name val="Calibri"/>
      <family val="2"/>
    </font>
    <font>
      <sz val="11"/>
      <color theme="1"/>
      <name val="Calibri"/>
      <family val="2"/>
      <scheme val="minor"/>
    </font>
    <font>
      <u/>
      <sz val="11"/>
      <color theme="10"/>
      <name val="Calibri"/>
      <family val="2"/>
      <scheme val="minor"/>
    </font>
    <font>
      <sz val="14"/>
      <color theme="1"/>
      <name val="Calibri"/>
      <family val="2"/>
      <scheme val="minor"/>
    </font>
    <font>
      <b/>
      <sz val="24"/>
      <color rgb="FF00B050"/>
      <name val="Calibri"/>
      <family val="2"/>
      <scheme val="minor"/>
    </font>
    <font>
      <b/>
      <sz val="24"/>
      <color rgb="FFFF0000"/>
      <name val="Calibri"/>
      <family val="2"/>
      <scheme val="minor"/>
    </font>
    <font>
      <sz val="11"/>
      <name val="Calibri"/>
      <family val="2"/>
      <scheme val="minor"/>
    </font>
    <font>
      <sz val="14"/>
      <name val="Calibri"/>
      <family val="2"/>
      <scheme val="minor"/>
    </font>
    <font>
      <b/>
      <sz val="14"/>
      <color theme="1"/>
      <name val="Calibri"/>
      <family val="2"/>
      <scheme val="minor"/>
    </font>
    <font>
      <sz val="14"/>
      <color rgb="FF1F497D"/>
      <name val="Calibri"/>
      <family val="2"/>
      <scheme val="minor"/>
    </font>
    <font>
      <u/>
      <sz val="14"/>
      <color theme="10"/>
      <name val="Calibri"/>
      <family val="2"/>
      <scheme val="minor"/>
    </font>
    <font>
      <sz val="14"/>
      <color theme="1"/>
      <name val="Calibri"/>
      <family val="2"/>
    </font>
    <font>
      <b/>
      <i/>
      <sz val="11"/>
      <color rgb="FFFF0000"/>
      <name val="Calibri"/>
      <family val="2"/>
      <scheme val="minor"/>
    </font>
    <font>
      <sz val="12"/>
      <color theme="1"/>
      <name val="Calibri"/>
      <family val="2"/>
      <scheme val="minor"/>
    </font>
    <font>
      <b/>
      <sz val="14"/>
      <name val="Calibri"/>
      <family val="2"/>
      <scheme val="minor"/>
    </font>
    <font>
      <b/>
      <sz val="11"/>
      <color rgb="FF000000"/>
      <name val="Calibri"/>
      <family val="2"/>
    </font>
    <font>
      <sz val="14"/>
      <color rgb="FFFF0000"/>
      <name val="Calibri"/>
      <family val="2"/>
      <scheme val="minor"/>
    </font>
    <font>
      <b/>
      <sz val="18"/>
      <color rgb="FF00B0F0"/>
      <name val="Calibri"/>
      <family val="2"/>
    </font>
    <font>
      <b/>
      <sz val="18"/>
      <color rgb="FF5B9BD5"/>
      <name val="Calibri Light"/>
      <family val="2"/>
    </font>
    <font>
      <sz val="11"/>
      <color rgb="FF000000"/>
      <name val="Calibri"/>
      <family val="2"/>
    </font>
    <font>
      <vertAlign val="superscript"/>
      <sz val="14"/>
      <color theme="1"/>
      <name val="Calibri"/>
      <family val="2"/>
      <scheme val="minor"/>
    </font>
    <font>
      <vertAlign val="superscript"/>
      <sz val="14"/>
      <name val="Calibri"/>
      <family val="2"/>
      <scheme val="minor"/>
    </font>
    <font>
      <b/>
      <sz val="14"/>
      <color theme="1"/>
      <name val="Calibri"/>
      <family val="2"/>
    </font>
    <font>
      <b/>
      <vertAlign val="superscript"/>
      <sz val="14"/>
      <name val="Calibri"/>
      <family val="2"/>
      <scheme val="minor"/>
    </font>
    <font>
      <b/>
      <sz val="12"/>
      <color indexed="81"/>
      <name val="Tahoma"/>
      <family val="2"/>
    </font>
    <font>
      <sz val="12"/>
      <color indexed="81"/>
      <name val="Tahoma"/>
      <family val="2"/>
    </font>
    <font>
      <i/>
      <sz val="14"/>
      <name val="Calibri"/>
      <family val="2"/>
      <scheme val="minor"/>
    </font>
    <font>
      <sz val="14"/>
      <color rgb="FF000000"/>
      <name val="Calibri"/>
      <family val="2"/>
    </font>
    <font>
      <vertAlign val="superscript"/>
      <sz val="14"/>
      <color rgb="FF000000"/>
      <name val="Calibri"/>
      <family val="2"/>
    </font>
    <font>
      <b/>
      <sz val="14"/>
      <color rgb="FF000000"/>
      <name val="Calibri"/>
      <family val="2"/>
    </font>
    <font>
      <b/>
      <vertAlign val="superscript"/>
      <sz val="14"/>
      <color theme="1"/>
      <name val="Calibri"/>
      <family val="3"/>
      <charset val="129"/>
      <scheme val="minor"/>
    </font>
    <font>
      <vertAlign val="superscript"/>
      <sz val="14"/>
      <color theme="1"/>
      <name val="Calibri"/>
      <family val="3"/>
      <charset val="129"/>
      <scheme val="minor"/>
    </font>
    <font>
      <b/>
      <vertAlign val="superscript"/>
      <sz val="14"/>
      <name val="Calibri"/>
      <family val="2"/>
    </font>
    <font>
      <vertAlign val="superscript"/>
      <sz val="14"/>
      <color rgb="FFFF0000"/>
      <name val="Calibri"/>
      <family val="2"/>
    </font>
    <font>
      <b/>
      <sz val="14"/>
      <color indexed="8"/>
      <name val="Calibri"/>
      <family val="2"/>
      <scheme val="minor"/>
    </font>
    <font>
      <b/>
      <vertAlign val="superscript"/>
      <sz val="14"/>
      <color rgb="FF000000"/>
      <name val="Calibri"/>
      <family val="2"/>
    </font>
    <font>
      <strike/>
      <sz val="14"/>
      <color rgb="FFFF0000"/>
      <name val="Calibri"/>
      <family val="2"/>
      <scheme val="minor"/>
    </font>
    <font>
      <b/>
      <sz val="14"/>
      <color rgb="FFFF0000"/>
      <name val="Calibri"/>
      <family val="2"/>
    </font>
    <font>
      <u/>
      <sz val="11"/>
      <color rgb="FFFF0000"/>
      <name val="Calibri"/>
      <family val="2"/>
      <scheme val="minor"/>
    </font>
    <font>
      <u/>
      <sz val="14"/>
      <name val="Calibri"/>
      <family val="2"/>
      <scheme val="minor"/>
    </font>
    <font>
      <u/>
      <sz val="14"/>
      <color rgb="FFFF0000"/>
      <name val="Calibri"/>
      <family val="2"/>
      <scheme val="minor"/>
    </font>
    <font>
      <sz val="12"/>
      <color rgb="FFFF0000"/>
      <name val="Calibri"/>
      <family val="2"/>
      <scheme val="minor"/>
    </font>
    <font>
      <b/>
      <sz val="14"/>
      <color rgb="FFFF0000"/>
      <name val="Calibri"/>
      <family val="2"/>
      <scheme val="minor"/>
    </font>
    <font>
      <sz val="14"/>
      <color rgb="FF000000"/>
      <name val="Calibri"/>
      <family val="2"/>
      <scheme val="minor"/>
    </font>
    <font>
      <vertAlign val="superscript"/>
      <sz val="14"/>
      <color rgb="FF000000"/>
      <name val="Calibri"/>
      <family val="2"/>
      <scheme val="minor"/>
    </font>
    <font>
      <b/>
      <sz val="14"/>
      <color rgb="FF000000"/>
      <name val="Calibri"/>
      <family val="2"/>
      <scheme val="minor"/>
    </font>
    <font>
      <sz val="9.8000000000000007"/>
      <color theme="1"/>
      <name val="Calibri"/>
      <family val="2"/>
    </font>
    <font>
      <b/>
      <strike/>
      <sz val="14"/>
      <color rgb="FFFF0000"/>
      <name val="Calibri"/>
      <family val="2"/>
      <scheme val="minor"/>
    </font>
    <font>
      <i/>
      <sz val="14"/>
      <name val="Calibri"/>
      <family val="2"/>
    </font>
    <font>
      <u/>
      <sz val="11"/>
      <color rgb="FF0070C0"/>
      <name val="Calibri"/>
      <family val="2"/>
      <scheme val="minor"/>
    </font>
    <font>
      <u/>
      <sz val="11"/>
      <name val="Calibri"/>
      <family val="2"/>
      <scheme val="minor"/>
    </font>
    <font>
      <b/>
      <sz val="24"/>
      <name val="Calibri"/>
      <family val="2"/>
      <scheme val="minor"/>
    </font>
    <font>
      <vertAlign val="subscript"/>
      <sz val="1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rgb="FF000000"/>
      </patternFill>
    </fill>
  </fills>
  <borders count="380">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thin">
        <color theme="0" tint="-0.14996795556505021"/>
      </bottom>
      <diagonal/>
    </border>
    <border>
      <left style="thin">
        <color theme="0"/>
      </left>
      <right style="thin">
        <color theme="0"/>
      </right>
      <top/>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diagonal/>
    </border>
    <border>
      <left style="thin">
        <color indexed="64"/>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style="thin">
        <color indexed="64"/>
      </right>
      <top style="thin">
        <color theme="0" tint="-0.14996795556505021"/>
      </top>
      <bottom style="thin">
        <color theme="0" tint="-0.14996795556505021"/>
      </bottom>
      <diagonal/>
    </border>
    <border>
      <left style="medium">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medium">
        <color indexed="64"/>
      </left>
      <right style="thin">
        <color indexed="64"/>
      </right>
      <top style="thin">
        <color theme="0" tint="-0.14996795556505021"/>
      </top>
      <bottom/>
      <diagonal/>
    </border>
    <border>
      <left style="thin">
        <color indexed="64"/>
      </left>
      <right style="thin">
        <color indexed="64"/>
      </right>
      <top style="thin">
        <color theme="0" tint="-0.14996795556505021"/>
      </top>
      <bottom/>
      <diagonal/>
    </border>
    <border>
      <left style="thin">
        <color indexed="64"/>
      </left>
      <right style="medium">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
      <left style="medium">
        <color indexed="64"/>
      </left>
      <right style="medium">
        <color indexed="64"/>
      </right>
      <top/>
      <bottom style="thin">
        <color theme="0" tint="-0.14993743705557422"/>
      </bottom>
      <diagonal/>
    </border>
    <border>
      <left style="medium">
        <color theme="1"/>
      </left>
      <right style="medium">
        <color theme="1"/>
      </right>
      <top style="thin">
        <color theme="0" tint="-0.14993743705557422"/>
      </top>
      <bottom/>
      <diagonal/>
    </border>
    <border>
      <left style="medium">
        <color theme="1"/>
      </left>
      <right style="medium">
        <color theme="1"/>
      </right>
      <top style="thin">
        <color theme="0" tint="-0.14990691854609822"/>
      </top>
      <bottom style="thin">
        <color theme="0" tint="-0.14990691854609822"/>
      </bottom>
      <diagonal/>
    </border>
    <border>
      <left style="medium">
        <color indexed="64"/>
      </left>
      <right style="medium">
        <color indexed="64"/>
      </right>
      <top style="thin">
        <color theme="0" tint="-0.14990691854609822"/>
      </top>
      <bottom style="thin">
        <color theme="0" tint="-0.14990691854609822"/>
      </bottom>
      <diagonal/>
    </border>
    <border>
      <left style="medium">
        <color theme="1"/>
      </left>
      <right style="medium">
        <color theme="1"/>
      </right>
      <top style="thin">
        <color theme="0" tint="-0.14990691854609822"/>
      </top>
      <bottom style="thin">
        <color theme="0" tint="-0.14993743705557422"/>
      </bottom>
      <diagonal/>
    </border>
    <border>
      <left style="medium">
        <color theme="1"/>
      </left>
      <right style="medium">
        <color indexed="64"/>
      </right>
      <top style="thin">
        <color theme="0" tint="-0.14993743705557422"/>
      </top>
      <bottom style="thin">
        <color theme="0" tint="-0.14996795556505021"/>
      </bottom>
      <diagonal/>
    </border>
    <border>
      <left/>
      <right/>
      <top style="thin">
        <color theme="0" tint="-0.14996795556505021"/>
      </top>
      <bottom style="thin">
        <color theme="0" tint="-0.14996795556505021"/>
      </bottom>
      <diagonal/>
    </border>
    <border>
      <left style="thin">
        <color indexed="64"/>
      </left>
      <right style="medium">
        <color indexed="64"/>
      </right>
      <top/>
      <bottom style="thin">
        <color theme="0" tint="-0.14996795556505021"/>
      </bottom>
      <diagonal/>
    </border>
    <border>
      <left style="medium">
        <color indexed="64"/>
      </left>
      <right style="thin">
        <color indexed="64"/>
      </right>
      <top/>
      <bottom style="thin">
        <color theme="0" tint="-0.14996795556505021"/>
      </bottom>
      <diagonal/>
    </border>
    <border>
      <left style="thin">
        <color indexed="64"/>
      </left>
      <right style="thin">
        <color indexed="64"/>
      </right>
      <top/>
      <bottom style="thin">
        <color theme="0" tint="-0.14996795556505021"/>
      </bottom>
      <diagonal/>
    </border>
    <border>
      <left style="medium">
        <color indexed="64"/>
      </left>
      <right style="medium">
        <color indexed="64"/>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theme="0" tint="-0.14996795556505021"/>
      </left>
      <right/>
      <top style="thin">
        <color theme="0" tint="-0.14996795556505021"/>
      </top>
      <bottom/>
      <diagonal/>
    </border>
    <border>
      <left style="medium">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diagonal/>
    </border>
    <border>
      <left style="medium">
        <color indexed="64"/>
      </left>
      <right/>
      <top/>
      <bottom style="thin">
        <color theme="0" tint="-0.14996795556505021"/>
      </bottom>
      <diagonal/>
    </border>
    <border>
      <left/>
      <right style="medium">
        <color indexed="64"/>
      </right>
      <top style="thin">
        <color theme="0" tint="-0.14996795556505021"/>
      </top>
      <bottom/>
      <diagonal/>
    </border>
    <border>
      <left/>
      <right style="medium">
        <color indexed="64"/>
      </right>
      <top style="thin">
        <color theme="0" tint="-0.14996795556505021"/>
      </top>
      <bottom style="thin">
        <color theme="0" tint="-0.14996795556505021"/>
      </bottom>
      <diagonal/>
    </border>
    <border>
      <left/>
      <right style="medium">
        <color indexed="64"/>
      </right>
      <top/>
      <bottom style="thin">
        <color theme="0" tint="-0.14996795556505021"/>
      </bottom>
      <diagonal/>
    </border>
    <border>
      <left style="thin">
        <color theme="0" tint="-0.14996795556505021"/>
      </left>
      <right/>
      <top/>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medium">
        <color indexed="64"/>
      </left>
      <right/>
      <top style="thin">
        <color theme="0" tint="-0.14996795556505021"/>
      </top>
      <bottom style="thin">
        <color theme="0" tint="-0.14993743705557422"/>
      </bottom>
      <diagonal/>
    </border>
    <border>
      <left style="medium">
        <color indexed="64"/>
      </left>
      <right style="medium">
        <color indexed="64"/>
      </right>
      <top style="thin">
        <color theme="0" tint="-0.14996795556505021"/>
      </top>
      <bottom style="thin">
        <color theme="0" tint="-0.14993743705557422"/>
      </bottom>
      <diagonal/>
    </border>
    <border>
      <left style="medium">
        <color indexed="64"/>
      </left>
      <right/>
      <top style="thin">
        <color theme="0" tint="-0.14993743705557422"/>
      </top>
      <bottom style="medium">
        <color indexed="64"/>
      </bottom>
      <diagonal/>
    </border>
    <border>
      <left style="medium">
        <color indexed="64"/>
      </left>
      <right style="medium">
        <color indexed="64"/>
      </right>
      <top style="thin">
        <color theme="0" tint="-0.14993743705557422"/>
      </top>
      <bottom style="medium">
        <color indexed="64"/>
      </bottom>
      <diagonal/>
    </border>
    <border>
      <left style="medium">
        <color theme="1"/>
      </left>
      <right style="medium">
        <color indexed="64"/>
      </right>
      <top style="thin">
        <color theme="0" tint="-0.14996795556505021"/>
      </top>
      <bottom style="thin">
        <color theme="0" tint="-0.14996795556505021"/>
      </bottom>
      <diagonal/>
    </border>
    <border>
      <left style="medium">
        <color indexed="64"/>
      </left>
      <right style="thin">
        <color indexed="64"/>
      </right>
      <top style="thin">
        <color theme="0" tint="-0.14996795556505021"/>
      </top>
      <bottom style="thin">
        <color theme="0" tint="-0.14993743705557422"/>
      </bottom>
      <diagonal/>
    </border>
    <border>
      <left style="thin">
        <color indexed="64"/>
      </left>
      <right style="thin">
        <color indexed="64"/>
      </right>
      <top style="thin">
        <color theme="0" tint="-0.14996795556505021"/>
      </top>
      <bottom style="thin">
        <color theme="0" tint="-0.14993743705557422"/>
      </bottom>
      <diagonal/>
    </border>
    <border>
      <left style="thin">
        <color indexed="64"/>
      </left>
      <right style="medium">
        <color indexed="64"/>
      </right>
      <top style="thin">
        <color theme="0" tint="-0.14996795556505021"/>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style="thin">
        <color indexed="64"/>
      </right>
      <top style="thin">
        <color theme="0" tint="-0.14993743705557422"/>
      </top>
      <bottom style="medium">
        <color indexed="64"/>
      </bottom>
      <diagonal/>
    </border>
    <border>
      <left style="thin">
        <color indexed="64"/>
      </left>
      <right style="medium">
        <color indexed="64"/>
      </right>
      <top style="thin">
        <color theme="0" tint="-0.14993743705557422"/>
      </top>
      <bottom style="medium">
        <color indexed="64"/>
      </bottom>
      <diagonal/>
    </border>
    <border>
      <left style="thin">
        <color theme="0" tint="-0.14993743705557422"/>
      </left>
      <right style="thin">
        <color indexed="64"/>
      </right>
      <top style="thin">
        <color theme="0" tint="-0.14996795556505021"/>
      </top>
      <bottom style="medium">
        <color indexed="64"/>
      </bottom>
      <diagonal/>
    </border>
    <border>
      <left style="medium">
        <color indexed="64"/>
      </left>
      <right style="thin">
        <color theme="0" tint="-0.14996795556505021"/>
      </right>
      <top style="thin">
        <color theme="0" tint="-0.14996795556505021"/>
      </top>
      <bottom/>
      <diagonal/>
    </border>
    <border>
      <left style="thin">
        <color indexed="64"/>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theme="0" tint="-0.14993743705557422"/>
      </right>
      <top style="thin">
        <color theme="0" tint="-0.14996795556505021"/>
      </top>
      <bottom style="medium">
        <color indexed="64"/>
      </bottom>
      <diagonal/>
    </border>
    <border>
      <left style="thin">
        <color theme="0" tint="-0.14993743705557422"/>
      </left>
      <right/>
      <top style="thin">
        <color theme="0" tint="-0.14996795556505021"/>
      </top>
      <bottom style="medium">
        <color indexed="64"/>
      </bottom>
      <diagonal/>
    </border>
    <border>
      <left/>
      <right style="thin">
        <color indexed="64"/>
      </right>
      <top style="thin">
        <color theme="0" tint="-0.14996795556505021"/>
      </top>
      <bottom/>
      <diagonal/>
    </border>
    <border>
      <left/>
      <right/>
      <top style="thin">
        <color theme="0" tint="-0.14996795556505021"/>
      </top>
      <bottom/>
      <diagonal/>
    </border>
    <border>
      <left style="thin">
        <color theme="0" tint="-0.14996795556505021"/>
      </left>
      <right style="thin">
        <color indexed="64"/>
      </right>
      <top style="thin">
        <color theme="0" tint="-0.14996795556505021"/>
      </top>
      <bottom style="thin">
        <color theme="0" tint="-0.14993743705557422"/>
      </bottom>
      <diagonal/>
    </border>
    <border>
      <left style="medium">
        <color indexed="64"/>
      </left>
      <right style="medium">
        <color theme="0" tint="-0.14996795556505021"/>
      </right>
      <top style="thin">
        <color theme="0" tint="-0.14996795556505021"/>
      </top>
      <bottom style="medium">
        <color indexed="64"/>
      </bottom>
      <diagonal/>
    </border>
    <border>
      <left style="medium">
        <color theme="0" tint="-0.14996795556505021"/>
      </left>
      <right/>
      <top style="thin">
        <color theme="0" tint="-0.14996795556505021"/>
      </top>
      <bottom style="medium">
        <color indexed="64"/>
      </bottom>
      <diagonal/>
    </border>
    <border>
      <left/>
      <right style="thin">
        <color indexed="64"/>
      </right>
      <top/>
      <bottom style="thin">
        <color theme="0" tint="-0.14996795556505021"/>
      </bottom>
      <diagonal/>
    </border>
    <border>
      <left/>
      <right style="thin">
        <color indexed="64"/>
      </right>
      <top style="thin">
        <color indexed="64"/>
      </top>
      <bottom style="thin">
        <color theme="0" tint="-0.14996795556505021"/>
      </bottom>
      <diagonal/>
    </border>
    <border>
      <left style="thin">
        <color theme="0"/>
      </left>
      <right style="thin">
        <color theme="0"/>
      </right>
      <top style="thin">
        <color theme="0"/>
      </top>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top style="thin">
        <color theme="0" tint="-0.14996795556505021"/>
      </top>
      <bottom style="medium">
        <color rgb="FFFFFF00"/>
      </bottom>
      <diagonal/>
    </border>
    <border>
      <left/>
      <right/>
      <top style="thin">
        <color theme="0" tint="-0.14996795556505021"/>
      </top>
      <bottom style="medium">
        <color rgb="FFFFFF00"/>
      </bottom>
      <diagonal/>
    </border>
    <border>
      <left/>
      <right style="medium">
        <color indexed="64"/>
      </right>
      <top style="thin">
        <color theme="0" tint="-0.14996795556505021"/>
      </top>
      <bottom style="medium">
        <color rgb="FFFFFF00"/>
      </bottom>
      <diagonal/>
    </border>
    <border>
      <left style="medium">
        <color indexed="64"/>
      </left>
      <right/>
      <top style="medium">
        <color rgb="FFFFFF00"/>
      </top>
      <bottom style="medium">
        <color rgb="FFFFFF00"/>
      </bottom>
      <diagonal/>
    </border>
    <border>
      <left/>
      <right/>
      <top style="medium">
        <color rgb="FFFFFF00"/>
      </top>
      <bottom style="medium">
        <color rgb="FFFFFF00"/>
      </bottom>
      <diagonal/>
    </border>
    <border>
      <left/>
      <right style="medium">
        <color indexed="64"/>
      </right>
      <top style="medium">
        <color rgb="FFFFFF00"/>
      </top>
      <bottom style="medium">
        <color rgb="FFFFFF00"/>
      </bottom>
      <diagonal/>
    </border>
    <border>
      <left/>
      <right style="medium">
        <color indexed="64"/>
      </right>
      <top style="thin">
        <color theme="0" tint="-0.14996795556505021"/>
      </top>
      <bottom style="thin">
        <color theme="0" tint="-0.14993743705557422"/>
      </bottom>
      <diagonal/>
    </border>
    <border>
      <left/>
      <right/>
      <top style="thin">
        <color theme="0" tint="-0.14993743705557422"/>
      </top>
      <bottom style="medium">
        <color indexed="64"/>
      </bottom>
      <diagonal/>
    </border>
    <border>
      <left/>
      <right style="thin">
        <color indexed="64"/>
      </right>
      <top style="thin">
        <color theme="0" tint="-0.14993743705557422"/>
      </top>
      <bottom style="medium">
        <color indexed="64"/>
      </bottom>
      <diagonal/>
    </border>
    <border>
      <left style="thin">
        <color indexed="64"/>
      </left>
      <right/>
      <top style="medium">
        <color rgb="FFFFFF00"/>
      </top>
      <bottom style="medium">
        <color rgb="FFFFFF00"/>
      </bottom>
      <diagonal/>
    </border>
    <border>
      <left/>
      <right/>
      <top style="thin">
        <color theme="0" tint="-0.14993743705557422"/>
      </top>
      <bottom style="thin">
        <color theme="0" tint="-0.14996795556505021"/>
      </bottom>
      <diagonal/>
    </border>
    <border>
      <left/>
      <right style="thin">
        <color indexed="64"/>
      </right>
      <top style="thin">
        <color theme="0" tint="-0.14993743705557422"/>
      </top>
      <bottom style="thin">
        <color theme="0" tint="-0.14996795556505021"/>
      </bottom>
      <diagonal/>
    </border>
    <border>
      <left/>
      <right style="medium">
        <color indexed="64"/>
      </right>
      <top style="thin">
        <color theme="0" tint="-0.14993743705557422"/>
      </top>
      <bottom style="medium">
        <color indexed="64"/>
      </bottom>
      <diagonal/>
    </border>
    <border>
      <left style="thin">
        <color indexed="64"/>
      </left>
      <right/>
      <top style="thin">
        <color theme="0" tint="-0.14993743705557422"/>
      </top>
      <bottom style="thin">
        <color theme="0" tint="-0.14996795556505021"/>
      </bottom>
      <diagonal/>
    </border>
    <border>
      <left/>
      <right style="thin">
        <color indexed="64"/>
      </right>
      <top style="medium">
        <color rgb="FFFFFF00"/>
      </top>
      <bottom style="medium">
        <color rgb="FFFFFF00"/>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6795556505021"/>
      </top>
      <bottom style="thin">
        <color theme="0" tint="-0.14993743705557422"/>
      </bottom>
      <diagonal/>
    </border>
    <border>
      <left/>
      <right style="thin">
        <color indexed="64"/>
      </right>
      <top style="thin">
        <color theme="0" tint="-0.14996795556505021"/>
      </top>
      <bottom style="thin">
        <color theme="0" tint="-0.14993743705557422"/>
      </bottom>
      <diagonal/>
    </border>
    <border>
      <left style="thin">
        <color indexed="64"/>
      </left>
      <right/>
      <top style="thin">
        <color theme="0" tint="-0.14996795556505021"/>
      </top>
      <bottom style="thin">
        <color theme="0" tint="-0.14993743705557422"/>
      </bottom>
      <diagonal/>
    </border>
    <border>
      <left/>
      <right style="thin">
        <color indexed="64"/>
      </right>
      <top style="thin">
        <color theme="0" tint="-0.14993743705557422"/>
      </top>
      <bottom style="thin">
        <color theme="0" tint="-0.14993743705557422"/>
      </bottom>
      <diagonal/>
    </border>
    <border>
      <left style="medium">
        <color indexed="64"/>
      </left>
      <right/>
      <top style="thin">
        <color indexed="64"/>
      </top>
      <bottom style="thin">
        <color theme="0" tint="-0.14996795556505021"/>
      </bottom>
      <diagonal/>
    </border>
    <border>
      <left style="medium">
        <color indexed="64"/>
      </left>
      <right/>
      <top style="thin">
        <color theme="0" tint="-0.14993743705557422"/>
      </top>
      <bottom style="thin">
        <color theme="0" tint="-0.14993743705557422"/>
      </bottom>
      <diagonal/>
    </border>
    <border>
      <left style="thin">
        <color indexed="64"/>
      </left>
      <right/>
      <top style="thin">
        <color theme="0" tint="-0.14993743705557422"/>
      </top>
      <bottom style="medium">
        <color indexed="64"/>
      </bottom>
      <diagonal/>
    </border>
    <border>
      <left style="medium">
        <color indexed="64"/>
      </left>
      <right style="thin">
        <color indexed="64"/>
      </right>
      <top style="medium">
        <color rgb="FFFFFF00"/>
      </top>
      <bottom style="medium">
        <color rgb="FFFFFF00"/>
      </bottom>
      <diagonal/>
    </border>
    <border>
      <left style="thin">
        <color indexed="64"/>
      </left>
      <right style="thin">
        <color indexed="64"/>
      </right>
      <top style="medium">
        <color rgb="FFFFFF00"/>
      </top>
      <bottom style="medium">
        <color rgb="FFFFFF00"/>
      </bottom>
      <diagonal/>
    </border>
    <border>
      <left style="thin">
        <color indexed="64"/>
      </left>
      <right/>
      <top style="thin">
        <color theme="0" tint="-0.14996795556505021"/>
      </top>
      <bottom style="medium">
        <color rgb="FFFFFF00"/>
      </bottom>
      <diagonal/>
    </border>
    <border>
      <left/>
      <right style="thin">
        <color indexed="64"/>
      </right>
      <top style="thin">
        <color theme="0" tint="-0.14996795556505021"/>
      </top>
      <bottom style="medium">
        <color rgb="FFFFFF00"/>
      </bottom>
      <diagonal/>
    </border>
    <border>
      <left style="thin">
        <color indexed="64"/>
      </left>
      <right style="medium">
        <color indexed="64"/>
      </right>
      <top style="medium">
        <color rgb="FFFFFF00"/>
      </top>
      <bottom style="medium">
        <color rgb="FFFFFF00"/>
      </bottom>
      <diagonal/>
    </border>
    <border>
      <left style="thin">
        <color indexed="64"/>
      </left>
      <right/>
      <top style="medium">
        <color rgb="FFFFFF00"/>
      </top>
      <bottom style="thin">
        <color theme="0" tint="-0.14996795556505021"/>
      </bottom>
      <diagonal/>
    </border>
    <border>
      <left/>
      <right/>
      <top/>
      <bottom style="thin">
        <color theme="0" tint="-0.14996795556505021"/>
      </bottom>
      <diagonal/>
    </border>
    <border>
      <left/>
      <right/>
      <top style="thin">
        <color theme="0" tint="-0.14996795556505021"/>
      </top>
      <bottom style="thin">
        <color indexed="64"/>
      </bottom>
      <diagonal/>
    </border>
    <border>
      <left/>
      <right style="medium">
        <color indexed="64"/>
      </right>
      <top style="thin">
        <color indexed="64"/>
      </top>
      <bottom style="thin">
        <color theme="0" tint="-0.14996795556505021"/>
      </bottom>
      <diagonal/>
    </border>
    <border>
      <left style="medium">
        <color indexed="64"/>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right style="thin">
        <color theme="0" tint="-0.14996795556505021"/>
      </right>
      <top style="thin">
        <color indexed="64"/>
      </top>
      <bottom style="thin">
        <color theme="0" tint="-0.14996795556505021"/>
      </bottom>
      <diagonal/>
    </border>
    <border>
      <left/>
      <right style="medium">
        <color theme="1"/>
      </right>
      <top style="thin">
        <color theme="0" tint="-0.14996795556505021"/>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right/>
      <top style="thin">
        <color theme="0" tint="-0.14996795556505021"/>
      </top>
      <bottom style="medium">
        <color indexed="64"/>
      </bottom>
      <diagonal/>
    </border>
    <border>
      <left style="thin">
        <color theme="0" tint="-0.14996795556505021"/>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style="thin">
        <color indexed="64"/>
      </right>
      <top style="thin">
        <color theme="0" tint="-0.14996795556505021"/>
      </top>
      <bottom style="medium">
        <color indexed="64"/>
      </bottom>
      <diagonal/>
    </border>
    <border>
      <left style="thin">
        <color indexed="64"/>
      </left>
      <right/>
      <top style="thin">
        <color theme="0" tint="-0.14996795556505021"/>
      </top>
      <bottom style="medium">
        <color indexed="64"/>
      </bottom>
      <diagonal/>
    </border>
    <border>
      <left style="medium">
        <color theme="1"/>
      </left>
      <right/>
      <top style="thin">
        <color theme="0" tint="-0.14996795556505021"/>
      </top>
      <bottom style="thin">
        <color theme="0" tint="-0.14996795556505021"/>
      </bottom>
      <diagonal/>
    </border>
    <border>
      <left style="thin">
        <color indexed="64"/>
      </left>
      <right style="thin">
        <color indexed="64"/>
      </right>
      <top style="thin">
        <color theme="0" tint="-0.14993743705557422"/>
      </top>
      <bottom style="thin">
        <color theme="0" tint="-0.14993743705557422"/>
      </bottom>
      <diagonal/>
    </border>
    <border>
      <left style="thin">
        <color indexed="64"/>
      </left>
      <right style="medium">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rgb="FFFFFF00"/>
      </bottom>
      <diagonal/>
    </border>
    <border>
      <left style="thin">
        <color indexed="64"/>
      </left>
      <right style="thin">
        <color indexed="64"/>
      </right>
      <top style="thin">
        <color theme="0" tint="-0.14993743705557422"/>
      </top>
      <bottom style="medium">
        <color rgb="FFFFFF00"/>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thin">
        <color theme="0" tint="-0.14996795556505021"/>
      </bottom>
      <diagonal/>
    </border>
    <border>
      <left style="thin">
        <color indexed="64"/>
      </left>
      <right style="thin">
        <color indexed="64"/>
      </right>
      <top style="thin">
        <color theme="0" tint="-0.14993743705557422"/>
      </top>
      <bottom style="thin">
        <color theme="0" tint="-0.14996795556505021"/>
      </bottom>
      <diagonal/>
    </border>
    <border>
      <left/>
      <right style="medium">
        <color indexed="64"/>
      </right>
      <top style="thin">
        <color theme="0" tint="-0.14993743705557422"/>
      </top>
      <bottom style="thin">
        <color theme="0" tint="-0.14993743705557422"/>
      </bottom>
      <diagonal/>
    </border>
    <border>
      <left style="thin">
        <color indexed="64"/>
      </left>
      <right style="medium">
        <color indexed="64"/>
      </right>
      <top style="thin">
        <color theme="0" tint="-0.14993743705557422"/>
      </top>
      <bottom style="thin">
        <color theme="0" tint="-0.14996795556505021"/>
      </bottom>
      <diagonal/>
    </border>
    <border>
      <left style="thin">
        <color indexed="64"/>
      </left>
      <right style="medium">
        <color indexed="64"/>
      </right>
      <top style="thin">
        <color theme="0" tint="-0.14993743705557422"/>
      </top>
      <bottom style="medium">
        <color rgb="FFFFFF00"/>
      </bottom>
      <diagonal/>
    </border>
    <border>
      <left style="thin">
        <color indexed="64"/>
      </left>
      <right style="thin">
        <color indexed="64"/>
      </right>
      <top style="medium">
        <color rgb="FFFFFF00"/>
      </top>
      <bottom style="thin">
        <color theme="0" tint="-0.14993743705557422"/>
      </bottom>
      <diagonal/>
    </border>
    <border>
      <left style="thin">
        <color indexed="64"/>
      </left>
      <right style="medium">
        <color indexed="64"/>
      </right>
      <top style="medium">
        <color rgb="FFFFFF00"/>
      </top>
      <bottom style="thin">
        <color theme="0" tint="-0.14993743705557422"/>
      </bottom>
      <diagonal/>
    </border>
    <border>
      <left style="medium">
        <color indexed="64"/>
      </left>
      <right style="thin">
        <color indexed="64"/>
      </right>
      <top style="medium">
        <color rgb="FFFFFF00"/>
      </top>
      <bottom style="thin">
        <color theme="0" tint="-0.14993743705557422"/>
      </bottom>
      <diagonal/>
    </border>
    <border>
      <left style="thin">
        <color indexed="64"/>
      </left>
      <right/>
      <top/>
      <bottom style="thin">
        <color theme="0" tint="-0.14996795556505021"/>
      </bottom>
      <diagonal/>
    </border>
    <border>
      <left/>
      <right style="medium">
        <color indexed="64"/>
      </right>
      <top style="thin">
        <color theme="0" tint="-0.14993743705557422"/>
      </top>
      <bottom style="thin">
        <color theme="0" tint="-0.14996795556505021"/>
      </bottom>
      <diagonal/>
    </border>
    <border>
      <left style="thin">
        <color indexed="64"/>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style="thin">
        <color indexed="64"/>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thin">
        <color indexed="64"/>
      </left>
      <right/>
      <top style="medium">
        <color rgb="FFFFFF00"/>
      </top>
      <bottom style="thin">
        <color indexed="64"/>
      </bottom>
      <diagonal/>
    </border>
    <border>
      <left/>
      <right/>
      <top style="medium">
        <color rgb="FFFFFF00"/>
      </top>
      <bottom style="thin">
        <color indexed="64"/>
      </bottom>
      <diagonal/>
    </border>
    <border>
      <left/>
      <right style="thin">
        <color indexed="64"/>
      </right>
      <top style="medium">
        <color rgb="FFFFFF00"/>
      </top>
      <bottom style="thin">
        <color indexed="64"/>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top style="thin">
        <color theme="0" tint="-0.24994659260841701"/>
      </top>
      <bottom/>
      <diagonal/>
    </border>
    <border>
      <left/>
      <right style="medium">
        <color indexed="64"/>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14996795556505021"/>
      </bottom>
      <diagonal/>
    </border>
    <border>
      <left style="thin">
        <color theme="0" tint="-0.24994659260841701"/>
      </left>
      <right style="thin">
        <color theme="0" tint="-0.24994659260841701"/>
      </right>
      <top style="thin">
        <color indexed="64"/>
      </top>
      <bottom style="thin">
        <color theme="0" tint="-0.14996795556505021"/>
      </bottom>
      <diagonal/>
    </border>
    <border>
      <left style="thin">
        <color theme="0" tint="-0.24994659260841701"/>
      </left>
      <right style="thin">
        <color indexed="64"/>
      </right>
      <top style="thin">
        <color indexed="64"/>
      </top>
      <bottom style="thin">
        <color theme="0" tint="-0.14996795556505021"/>
      </bottom>
      <diagonal/>
    </border>
    <border>
      <left style="thin">
        <color indexed="64"/>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9847407452621"/>
      </bottom>
      <diagonal/>
    </border>
    <border>
      <left style="thin">
        <color theme="0" tint="-0.24994659260841701"/>
      </left>
      <right style="thin">
        <color indexed="64"/>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9847407452621"/>
      </top>
      <bottom style="thin">
        <color theme="0" tint="-0.14996795556505021"/>
      </bottom>
      <diagonal/>
    </border>
    <border>
      <left style="thin">
        <color theme="0" tint="-0.24994659260841701"/>
      </left>
      <right style="thin">
        <color theme="0" tint="-0.24994659260841701"/>
      </right>
      <top style="thin">
        <color theme="0" tint="-0.14996795556505021"/>
      </top>
      <bottom/>
      <diagonal/>
    </border>
    <border>
      <left style="thin">
        <color indexed="64"/>
      </left>
      <right style="thin">
        <color theme="0" tint="-0.24994659260841701"/>
      </right>
      <top style="thin">
        <color theme="0" tint="-0.14996795556505021"/>
      </top>
      <bottom/>
      <diagonal/>
    </border>
    <border>
      <left style="thin">
        <color theme="0" tint="-0.24994659260841701"/>
      </left>
      <right style="thin">
        <color indexed="64"/>
      </right>
      <top style="thin">
        <color theme="0" tint="-0.14996795556505021"/>
      </top>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theme="1"/>
      </left>
      <right/>
      <top style="thin">
        <color theme="0" tint="-0.14996795556505021"/>
      </top>
      <bottom style="thin">
        <color theme="0" tint="-0.14996795556505021"/>
      </bottom>
      <diagonal/>
    </border>
    <border>
      <left style="medium">
        <color indexed="64"/>
      </left>
      <right/>
      <top style="thin">
        <color theme="1"/>
      </top>
      <bottom style="thin">
        <color theme="0" tint="-0.1499679555650502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14993743705557422"/>
      </bottom>
      <diagonal/>
    </border>
    <border>
      <left/>
      <right style="thin">
        <color theme="1"/>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0691854609822"/>
      </bottom>
      <diagonal/>
    </border>
    <border>
      <left style="medium">
        <color indexed="64"/>
      </left>
      <right/>
      <top style="thin">
        <color theme="0" tint="-0.14990691854609822"/>
      </top>
      <bottom style="medium">
        <color indexed="64"/>
      </bottom>
      <diagonal/>
    </border>
    <border>
      <left style="thin">
        <color theme="0" tint="-0.499984740745262"/>
      </left>
      <right style="thin">
        <color indexed="64"/>
      </right>
      <top style="thin">
        <color theme="1"/>
      </top>
      <bottom style="thin">
        <color theme="0" tint="-0.14996795556505021"/>
      </bottom>
      <diagonal/>
    </border>
    <border>
      <left style="thin">
        <color theme="0" tint="-0.499984740745262"/>
      </left>
      <right style="thin">
        <color indexed="64"/>
      </right>
      <top style="thin">
        <color theme="0" tint="-0.14996795556505021"/>
      </top>
      <bottom style="thin">
        <color theme="0" tint="-0.14996795556505021"/>
      </bottom>
      <diagonal/>
    </border>
    <border>
      <left style="thin">
        <color theme="0" tint="-0.499984740745262"/>
      </left>
      <right style="thin">
        <color indexed="64"/>
      </right>
      <top style="thin">
        <color theme="0" tint="-0.14996795556505021"/>
      </top>
      <bottom style="thin">
        <color theme="0" tint="-0.14990691854609822"/>
      </bottom>
      <diagonal/>
    </border>
    <border>
      <left style="thin">
        <color theme="0" tint="-0.499984740745262"/>
      </left>
      <right style="thin">
        <color indexed="64"/>
      </right>
      <top style="thin">
        <color theme="0" tint="-0.14990691854609822"/>
      </top>
      <bottom style="medium">
        <color indexed="64"/>
      </bottom>
      <diagonal/>
    </border>
    <border>
      <left style="thin">
        <color indexed="64"/>
      </left>
      <right/>
      <top style="thin">
        <color theme="1"/>
      </top>
      <bottom style="thin">
        <color theme="0" tint="-0.14996795556505021"/>
      </bottom>
      <diagonal/>
    </border>
    <border>
      <left style="thin">
        <color indexed="64"/>
      </left>
      <right/>
      <top style="thin">
        <color theme="0" tint="-0.14996795556505021"/>
      </top>
      <bottom style="thin">
        <color theme="0" tint="-0.14990691854609822"/>
      </bottom>
      <diagonal/>
    </border>
    <border>
      <left style="thin">
        <color indexed="64"/>
      </left>
      <right/>
      <top style="thin">
        <color theme="0" tint="-0.14990691854609822"/>
      </top>
      <bottom style="medium">
        <color indexed="64"/>
      </bottom>
      <diagonal/>
    </border>
    <border>
      <left style="thin">
        <color theme="0" tint="-0.499984740745262"/>
      </left>
      <right/>
      <top style="thin">
        <color theme="1"/>
      </top>
      <bottom style="thin">
        <color theme="0" tint="-0.14996795556505021"/>
      </bottom>
      <diagonal/>
    </border>
    <border>
      <left style="thin">
        <color theme="0" tint="-0.499984740745262"/>
      </left>
      <right/>
      <top style="thin">
        <color theme="0" tint="-0.14996795556505021"/>
      </top>
      <bottom style="thin">
        <color theme="0" tint="-0.14996795556505021"/>
      </bottom>
      <diagonal/>
    </border>
    <border>
      <left style="thin">
        <color theme="0" tint="-0.499984740745262"/>
      </left>
      <right/>
      <top style="thin">
        <color theme="0" tint="-0.14996795556505021"/>
      </top>
      <bottom style="thin">
        <color theme="0" tint="-0.14990691854609822"/>
      </bottom>
      <diagonal/>
    </border>
    <border>
      <left style="thin">
        <color theme="0" tint="-0.499984740745262"/>
      </left>
      <right/>
      <top style="thin">
        <color theme="0" tint="-0.14990691854609822"/>
      </top>
      <bottom style="medium">
        <color indexed="64"/>
      </bottom>
      <diagonal/>
    </border>
    <border>
      <left style="medium">
        <color indexed="64"/>
      </left>
      <right style="thin">
        <color theme="0" tint="-0.499984740745262"/>
      </right>
      <top style="thin">
        <color theme="1"/>
      </top>
      <bottom style="thin">
        <color theme="0" tint="-0.14996795556505021"/>
      </bottom>
      <diagonal/>
    </border>
    <border>
      <left style="medium">
        <color indexed="64"/>
      </left>
      <right style="thin">
        <color theme="0" tint="-0.499984740745262"/>
      </right>
      <top style="thin">
        <color theme="0" tint="-0.14996795556505021"/>
      </top>
      <bottom style="thin">
        <color theme="0" tint="-0.14996795556505021"/>
      </bottom>
      <diagonal/>
    </border>
    <border>
      <left style="medium">
        <color indexed="64"/>
      </left>
      <right style="thin">
        <color theme="0" tint="-0.499984740745262"/>
      </right>
      <top style="thin">
        <color theme="0" tint="-0.14996795556505021"/>
      </top>
      <bottom style="medium">
        <color indexed="64"/>
      </bottom>
      <diagonal/>
    </border>
    <border>
      <left style="thin">
        <color indexed="64"/>
      </left>
      <right style="thin">
        <color theme="0" tint="-0.499984740745262"/>
      </right>
      <top style="thin">
        <color theme="1"/>
      </top>
      <bottom style="thin">
        <color theme="0" tint="-0.14996795556505021"/>
      </bottom>
      <diagonal/>
    </border>
    <border>
      <left style="thin">
        <color indexed="64"/>
      </left>
      <right style="thin">
        <color theme="0" tint="-0.499984740745262"/>
      </right>
      <top style="thin">
        <color theme="0" tint="-0.14996795556505021"/>
      </top>
      <bottom style="thin">
        <color theme="0" tint="-0.14996795556505021"/>
      </bottom>
      <diagonal/>
    </border>
    <border>
      <left style="thin">
        <color indexed="64"/>
      </left>
      <right style="thin">
        <color theme="0" tint="-0.499984740745262"/>
      </right>
      <top style="thin">
        <color theme="0" tint="-0.14996795556505021"/>
      </top>
      <bottom style="medium">
        <color indexed="64"/>
      </bottom>
      <diagonal/>
    </border>
    <border>
      <left style="thin">
        <color theme="0" tint="-0.499984740745262"/>
      </left>
      <right style="medium">
        <color auto="1"/>
      </right>
      <top style="thin">
        <color theme="1"/>
      </top>
      <bottom style="thin">
        <color theme="0" tint="-0.14996795556505021"/>
      </bottom>
      <diagonal/>
    </border>
    <border>
      <left style="thin">
        <color theme="0" tint="-0.499984740745262"/>
      </left>
      <right style="medium">
        <color auto="1"/>
      </right>
      <top style="thin">
        <color theme="0" tint="-0.14996795556505021"/>
      </top>
      <bottom style="thin">
        <color theme="0" tint="-0.14996795556505021"/>
      </bottom>
      <diagonal/>
    </border>
    <border>
      <left style="thin">
        <color theme="0" tint="-0.499984740745262"/>
      </left>
      <right style="medium">
        <color auto="1"/>
      </right>
      <top style="thin">
        <color theme="0" tint="-0.14996795556505021"/>
      </top>
      <bottom style="thin">
        <color theme="0" tint="-0.14990691854609822"/>
      </bottom>
      <diagonal/>
    </border>
    <border>
      <left style="thin">
        <color theme="0" tint="-0.499984740745262"/>
      </left>
      <right style="medium">
        <color auto="1"/>
      </right>
      <top style="thin">
        <color theme="0" tint="-0.14990691854609822"/>
      </top>
      <bottom style="medium">
        <color indexed="64"/>
      </bottom>
      <diagonal/>
    </border>
    <border>
      <left/>
      <right style="medium">
        <color indexed="64"/>
      </right>
      <top style="thin">
        <color indexed="64"/>
      </top>
      <bottom style="thin">
        <color theme="0" tint="-0.24994659260841701"/>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diagonal/>
    </border>
    <border>
      <left/>
      <right style="medium">
        <color indexed="64"/>
      </right>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top/>
      <bottom style="thin">
        <color theme="0" tint="-0.14993743705557422"/>
      </bottom>
      <diagonal/>
    </border>
    <border>
      <left style="thin">
        <color theme="0" tint="-0.14996795556505021"/>
      </left>
      <right/>
      <top style="thin">
        <color theme="0" tint="-0.14993743705557422"/>
      </top>
      <bottom style="thin">
        <color theme="0" tint="-0.14993743705557422"/>
      </bottom>
      <diagonal/>
    </border>
    <border>
      <left style="thin">
        <color theme="0" tint="-0.14996795556505021"/>
      </left>
      <right/>
      <top style="thin">
        <color theme="0" tint="-0.14993743705557422"/>
      </top>
      <bottom/>
      <diagonal/>
    </border>
    <border>
      <left/>
      <right style="thin">
        <color indexed="64"/>
      </right>
      <top style="thin">
        <color rgb="FFD9D9D9"/>
      </top>
      <bottom style="thin">
        <color rgb="FFD9D9D9"/>
      </bottom>
      <diagonal/>
    </border>
    <border>
      <left/>
      <right style="thin">
        <color indexed="64"/>
      </right>
      <top style="thin">
        <color rgb="FFD9D9D9"/>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theme="0" tint="-0.24994659260841701"/>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theme="0" tint="-0.24994659260841701"/>
      </right>
      <top style="thin">
        <color indexed="64"/>
      </top>
      <bottom style="thin">
        <color theme="0" tint="-0.14996795556505021"/>
      </bottom>
      <diagonal/>
    </border>
    <border>
      <left/>
      <right style="thin">
        <color theme="0" tint="-0.24994659260841701"/>
      </right>
      <top style="thin">
        <color theme="0" tint="-0.14996795556505021"/>
      </top>
      <bottom/>
      <diagonal/>
    </border>
    <border>
      <left style="medium">
        <color indexed="64"/>
      </left>
      <right/>
      <top style="medium">
        <color rgb="FFFFFF00"/>
      </top>
      <bottom/>
      <diagonal/>
    </border>
    <border>
      <left/>
      <right/>
      <top style="medium">
        <color rgb="FFFFFF00"/>
      </top>
      <bottom/>
      <diagonal/>
    </border>
    <border>
      <left/>
      <right style="thin">
        <color indexed="64"/>
      </right>
      <top style="medium">
        <color rgb="FFFFFF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theme="0" tint="-0.14993743705557422"/>
      </top>
      <bottom style="thin">
        <color theme="0" tint="-0.14993743705557422"/>
      </bottom>
      <diagonal/>
    </border>
    <border>
      <left style="thin">
        <color theme="0" tint="-0.14996795556505021"/>
      </left>
      <right style="thin">
        <color auto="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medium">
        <color indexed="64"/>
      </bottom>
      <diagonal/>
    </border>
    <border>
      <left/>
      <right/>
      <top style="thin">
        <color theme="0" tint="-0.14996795556505021"/>
      </top>
      <bottom style="thin">
        <color theme="0" tint="-0.24994659260841701"/>
      </bottom>
      <diagonal/>
    </border>
    <border>
      <left/>
      <right style="thin">
        <color indexed="64"/>
      </right>
      <top style="thin">
        <color theme="0" tint="-0.14996795556505021"/>
      </top>
      <bottom style="thin">
        <color theme="0" tint="-0.24994659260841701"/>
      </bottom>
      <diagonal/>
    </border>
    <border>
      <left style="thin">
        <color indexed="64"/>
      </left>
      <right/>
      <top style="thin">
        <color theme="0" tint="-0.1499679555650502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style="thin">
        <color theme="0" tint="-0.14993743705557422"/>
      </right>
      <top style="thin">
        <color theme="0" tint="-0.14996795556505021"/>
      </top>
      <bottom style="medium">
        <color indexed="64"/>
      </bottom>
      <diagonal/>
    </border>
    <border>
      <left style="thin">
        <color theme="0" tint="-0.14996795556505021"/>
      </left>
      <right style="thin">
        <color indexed="64"/>
      </right>
      <top/>
      <bottom/>
      <diagonal/>
    </border>
    <border>
      <left style="thin">
        <color theme="0" tint="-0.14996795556505021"/>
      </left>
      <right style="thin">
        <color indexed="64"/>
      </right>
      <top style="thin">
        <color theme="0" tint="-0.14993743705557422"/>
      </top>
      <bottom style="thin">
        <color theme="0" tint="-0.14996795556505021"/>
      </bottom>
      <diagonal/>
    </border>
    <border>
      <left style="thin">
        <color theme="0" tint="-0.14996795556505021"/>
      </left>
      <right style="medium">
        <color indexed="64"/>
      </right>
      <top style="thin">
        <color theme="0" tint="-0.14996795556505021"/>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theme="0" tint="-0.24994659260841701"/>
      </top>
      <bottom style="thin">
        <color theme="0" tint="-0.14996795556505021"/>
      </bottom>
      <diagonal/>
    </border>
    <border>
      <left/>
      <right style="thin">
        <color indexed="64"/>
      </right>
      <top style="thin">
        <color theme="0" tint="-0.24994659260841701"/>
      </top>
      <bottom style="thin">
        <color theme="0" tint="-0.14996795556505021"/>
      </bottom>
      <diagonal/>
    </border>
    <border>
      <left/>
      <right style="thin">
        <color indexed="64"/>
      </right>
      <top style="thin">
        <color theme="0" tint="-0.24994659260841701"/>
      </top>
      <bottom/>
      <diagonal/>
    </border>
    <border>
      <left/>
      <right/>
      <top/>
      <bottom style="medium">
        <color rgb="FFFFFF00"/>
      </bottom>
      <diagonal/>
    </border>
    <border>
      <left/>
      <right style="thin">
        <color indexed="64"/>
      </right>
      <top/>
      <bottom style="medium">
        <color rgb="FFFFFF00"/>
      </bottom>
      <diagonal/>
    </border>
    <border>
      <left style="medium">
        <color indexed="64"/>
      </left>
      <right style="thin">
        <color theme="0" tint="-0.14996795556505021"/>
      </right>
      <top style="thin">
        <color theme="0" tint="-0.14996795556505021"/>
      </top>
      <bottom style="medium">
        <color indexed="64"/>
      </bottom>
      <diagonal/>
    </border>
    <border>
      <left style="thin">
        <color indexed="64"/>
      </left>
      <right style="medium">
        <color indexed="64"/>
      </right>
      <top style="medium">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3743705557422"/>
      </bottom>
      <diagonal/>
    </border>
    <border>
      <left style="thin">
        <color theme="0" tint="-0.14996795556505021"/>
      </left>
      <right style="medium">
        <color indexed="64"/>
      </right>
      <top/>
      <bottom style="thin">
        <color theme="0" tint="-0.14993743705557422"/>
      </bottom>
      <diagonal/>
    </border>
    <border>
      <left style="thin">
        <color theme="0" tint="-0.14996795556505021"/>
      </left>
      <right style="medium">
        <color indexed="64"/>
      </right>
      <top style="thin">
        <color theme="0" tint="-0.14993743705557422"/>
      </top>
      <bottom style="thin">
        <color theme="0" tint="-0.14993743705557422"/>
      </bottom>
      <diagonal/>
    </border>
    <border>
      <left style="thin">
        <color theme="0" tint="-0.14996795556505021"/>
      </left>
      <right style="medium">
        <color indexed="64"/>
      </right>
      <top style="thin">
        <color theme="0" tint="-0.14993743705557422"/>
      </top>
      <bottom/>
      <diagonal/>
    </border>
    <border>
      <left style="thin">
        <color auto="1"/>
      </left>
      <right style="medium">
        <color indexed="64"/>
      </right>
      <top/>
      <bottom style="thin">
        <color theme="0" tint="-0.14993743705557422"/>
      </bottom>
      <diagonal/>
    </border>
    <border>
      <left style="thin">
        <color auto="1"/>
      </left>
      <right style="medium">
        <color indexed="64"/>
      </right>
      <top style="thin">
        <color theme="0" tint="-0.14993743705557422"/>
      </top>
      <bottom/>
      <diagonal/>
    </border>
    <border>
      <left style="medium">
        <color indexed="64"/>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6795556505021"/>
      </top>
      <bottom style="medium">
        <color indexed="64"/>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0691854609822"/>
      </bottom>
      <diagonal/>
    </border>
    <border>
      <left style="thin">
        <color theme="0" tint="-0.14993743705557422"/>
      </left>
      <right/>
      <top style="thin">
        <color theme="0" tint="-0.14990691854609822"/>
      </top>
      <bottom style="thin">
        <color theme="0" tint="-0.14990691854609822"/>
      </bottom>
      <diagonal/>
    </border>
    <border>
      <left style="thin">
        <color theme="0" tint="-0.14993743705557422"/>
      </left>
      <right style="medium">
        <color indexed="64"/>
      </right>
      <top style="thin">
        <color theme="0" tint="-0.14996795556505021"/>
      </top>
      <bottom style="medium">
        <color indexed="64"/>
      </bottom>
      <diagonal/>
    </border>
    <border>
      <left style="thin">
        <color theme="0" tint="-0.14993743705557422"/>
      </left>
      <right style="medium">
        <color indexed="64"/>
      </right>
      <top style="thin">
        <color theme="0" tint="-0.14996795556505021"/>
      </top>
      <bottom style="thin">
        <color theme="0" tint="-0.14993743705557422"/>
      </bottom>
      <diagonal/>
    </border>
    <border>
      <left style="thin">
        <color theme="0" tint="-0.14993743705557422"/>
      </left>
      <right style="medium">
        <color indexed="64"/>
      </right>
      <top style="thin">
        <color theme="0" tint="-0.14993743705557422"/>
      </top>
      <bottom style="thin">
        <color theme="0" tint="-0.14993743705557422"/>
      </bottom>
      <diagonal/>
    </border>
    <border>
      <left style="thin">
        <color theme="0" tint="-0.14993743705557422"/>
      </left>
      <right style="medium">
        <color indexed="64"/>
      </right>
      <top style="thin">
        <color theme="0" tint="-0.14993743705557422"/>
      </top>
      <bottom style="medium">
        <color indexed="64"/>
      </bottom>
      <diagonal/>
    </border>
    <border>
      <left style="thin">
        <color indexed="64"/>
      </left>
      <right style="medium">
        <color indexed="64"/>
      </right>
      <top style="thin">
        <color theme="0" tint="-0.14996795556505021"/>
      </top>
      <bottom style="thin">
        <color indexed="64"/>
      </bottom>
      <diagonal/>
    </border>
    <border>
      <left style="thin">
        <color theme="0" tint="-0.14993743705557422"/>
      </left>
      <right style="medium">
        <color indexed="64"/>
      </right>
      <top style="thin">
        <color theme="0" tint="-0.14996795556505021"/>
      </top>
      <bottom style="thin">
        <color theme="0" tint="-0.14990691854609822"/>
      </bottom>
      <diagonal/>
    </border>
    <border>
      <left style="thin">
        <color theme="0" tint="-0.14993743705557422"/>
      </left>
      <right style="medium">
        <color indexed="64"/>
      </right>
      <top style="thin">
        <color theme="0" tint="-0.14990691854609822"/>
      </top>
      <bottom style="thin">
        <color theme="0" tint="-0.14990691854609822"/>
      </bottom>
      <diagonal/>
    </border>
    <border>
      <left style="thin">
        <color theme="0" tint="-0.14993743705557422"/>
      </left>
      <right style="medium">
        <color indexed="64"/>
      </right>
      <top style="thin">
        <color theme="0" tint="-0.14996795556505021"/>
      </top>
      <bottom style="thin">
        <color theme="0" tint="-0.14996795556505021"/>
      </bottom>
      <diagonal/>
    </border>
    <border>
      <left style="thin">
        <color theme="0" tint="-0.14993743705557422"/>
      </left>
      <right style="thin">
        <color indexed="64"/>
      </right>
      <top/>
      <bottom style="thin">
        <color theme="0" tint="-0.14996795556505021"/>
      </bottom>
      <diagonal/>
    </border>
    <border>
      <left style="thin">
        <color theme="0" tint="-0.14996795556505021"/>
      </left>
      <right/>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theme="0" tint="-0.14993743705557422"/>
      </right>
      <top style="thin">
        <color theme="0" tint="-0.14993743705557422"/>
      </top>
      <bottom style="thin">
        <color theme="0" tint="-0.14993743705557422"/>
      </bottom>
      <diagonal/>
    </border>
    <border>
      <left/>
      <right style="thin">
        <color theme="0" tint="-0.499984740745262"/>
      </right>
      <top style="thin">
        <color theme="0" tint="-0.14996795556505021"/>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theme="0" tint="-0.14993743705557422"/>
      </top>
      <bottom style="thin">
        <color theme="0" tint="-0.14996795556505021"/>
      </bottom>
      <diagonal/>
    </border>
    <border>
      <left style="medium">
        <color indexed="64"/>
      </left>
      <right/>
      <top style="thin">
        <color theme="0" tint="-0.14996795556505021"/>
      </top>
      <bottom style="thin">
        <color rgb="FFD9D9D9"/>
      </bottom>
      <diagonal/>
    </border>
    <border>
      <left/>
      <right style="thin">
        <color indexed="64"/>
      </right>
      <top style="thin">
        <color theme="0" tint="-0.14996795556505021"/>
      </top>
      <bottom style="thin">
        <color rgb="FFD9D9D9"/>
      </bottom>
      <diagonal/>
    </border>
    <border>
      <left style="thin">
        <color indexed="64"/>
      </left>
      <right/>
      <top style="thin">
        <color theme="0" tint="-0.24994659260841701"/>
      </top>
      <bottom style="thin">
        <color theme="0" tint="-0.14996795556505021"/>
      </bottom>
      <diagonal/>
    </border>
    <border>
      <left style="thin">
        <color theme="0" tint="-0.24994659260841701"/>
      </left>
      <right/>
      <top style="thin">
        <color indexed="64"/>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right style="thin">
        <color theme="0" tint="-0.24994659260841701"/>
      </right>
      <top style="thin">
        <color theme="0" tint="-0.14996795556505021"/>
      </top>
      <bottom style="thin">
        <color theme="0" tint="-0.24994659260841701"/>
      </bottom>
      <diagonal/>
    </border>
    <border>
      <left/>
      <right style="thin">
        <color theme="0" tint="-0.24994659260841701"/>
      </right>
      <top/>
      <bottom/>
      <diagonal/>
    </border>
    <border>
      <left/>
      <right style="thin">
        <color theme="0" tint="-0.24994659260841701"/>
      </right>
      <top/>
      <bottom style="thin">
        <color indexed="64"/>
      </bottom>
      <diagonal/>
    </border>
    <border>
      <left/>
      <right style="thin">
        <color indexed="64"/>
      </right>
      <top style="thin">
        <color indexed="64"/>
      </top>
      <bottom/>
      <diagonal/>
    </border>
    <border>
      <left style="thin">
        <color indexed="64"/>
      </left>
      <right/>
      <top/>
      <bottom style="medium">
        <color rgb="FFFFFF00"/>
      </bottom>
      <diagonal/>
    </border>
    <border>
      <left style="thin">
        <color theme="0" tint="-0.24994659260841701"/>
      </left>
      <right/>
      <top style="thin">
        <color theme="0" tint="-0.14996795556505021"/>
      </top>
      <bottom style="thin">
        <color indexed="64"/>
      </bottom>
      <diagonal/>
    </border>
    <border>
      <left style="thin">
        <color theme="0" tint="-0.24994659260841701"/>
      </left>
      <right style="thin">
        <color indexed="64"/>
      </right>
      <top style="thin">
        <color theme="0" tint="-0.14996795556505021"/>
      </top>
      <bottom style="thin">
        <color indexed="64"/>
      </bottom>
      <diagonal/>
    </border>
    <border>
      <left style="thin">
        <color theme="0" tint="-0.24994659260841701"/>
      </left>
      <right/>
      <top style="thin">
        <color theme="0" tint="-0.14993743705557422"/>
      </top>
      <bottom style="thin">
        <color theme="0" tint="-0.14996795556505021"/>
      </bottom>
      <diagonal/>
    </border>
    <border>
      <left style="thin">
        <color theme="0" tint="-0.24994659260841701"/>
      </left>
      <right/>
      <top style="thin">
        <color theme="0" tint="-0.14996795556505021"/>
      </top>
      <bottom style="thin">
        <color theme="0" tint="-0.14993743705557422"/>
      </bottom>
      <diagonal/>
    </border>
    <border>
      <left style="thin">
        <color indexed="64"/>
      </left>
      <right style="thin">
        <color indexed="64"/>
      </right>
      <top style="thin">
        <color theme="0" tint="-0.14999847407452621"/>
      </top>
      <bottom style="thin">
        <color theme="0" tint="-0.14999847407452621"/>
      </bottom>
      <diagonal/>
    </border>
    <border>
      <left style="medium">
        <color indexed="64"/>
      </left>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1"/>
      </right>
      <top style="thin">
        <color theme="0" tint="-0.14999847407452621"/>
      </top>
      <bottom style="thin">
        <color theme="0" tint="-0.14999847407452621"/>
      </bottom>
      <diagonal/>
    </border>
    <border>
      <left style="medium">
        <color theme="1"/>
      </left>
      <right/>
      <top style="medium">
        <color theme="1"/>
      </top>
      <bottom style="thin">
        <color theme="0" tint="-0.14996795556505021"/>
      </bottom>
      <diagonal/>
    </border>
    <border>
      <left style="medium">
        <color indexed="64"/>
      </left>
      <right/>
      <top style="medium">
        <color theme="1"/>
      </top>
      <bottom/>
      <diagonal/>
    </border>
    <border>
      <left/>
      <right/>
      <top style="medium">
        <color theme="1"/>
      </top>
      <bottom/>
      <diagonal/>
    </border>
    <border>
      <left/>
      <right style="medium">
        <color theme="1"/>
      </right>
      <top style="medium">
        <color theme="1"/>
      </top>
      <bottom/>
      <diagonal/>
    </border>
    <border>
      <left style="thin">
        <color indexed="64"/>
      </left>
      <right style="medium">
        <color theme="1"/>
      </right>
      <top style="thin">
        <color indexed="64"/>
      </top>
      <bottom style="thin">
        <color theme="0" tint="-0.14999847407452621"/>
      </bottom>
      <diagonal/>
    </border>
    <border>
      <left style="thin">
        <color indexed="64"/>
      </left>
      <right style="medium">
        <color theme="1"/>
      </right>
      <top/>
      <bottom/>
      <diagonal/>
    </border>
    <border>
      <left style="thin">
        <color indexed="64"/>
      </left>
      <right style="medium">
        <color theme="1"/>
      </right>
      <top style="thin">
        <color theme="0" tint="-0.14999847407452621"/>
      </top>
      <bottom style="thin">
        <color theme="0" tint="-0.14999847407452621"/>
      </bottom>
      <diagonal/>
    </border>
    <border>
      <left style="thin">
        <color indexed="64"/>
      </left>
      <right style="medium">
        <color theme="1"/>
      </right>
      <top style="thin">
        <color theme="0" tint="-0.14999847407452621"/>
      </top>
      <bottom/>
      <diagonal/>
    </border>
    <border>
      <left style="thin">
        <color indexed="64"/>
      </left>
      <right style="medium">
        <color theme="1"/>
      </right>
      <top style="thin">
        <color theme="0" tint="-0.14999847407452621"/>
      </top>
      <bottom style="thin">
        <color indexed="64"/>
      </bottom>
      <diagonal/>
    </border>
    <border>
      <left/>
      <right style="medium">
        <color theme="1"/>
      </right>
      <top style="thin">
        <color indexed="64"/>
      </top>
      <bottom style="thin">
        <color theme="0" tint="-0.14996795556505021"/>
      </bottom>
      <diagonal/>
    </border>
    <border>
      <left style="medium">
        <color theme="1"/>
      </left>
      <right/>
      <top style="thin">
        <color theme="0" tint="-0.14996795556505021"/>
      </top>
      <bottom/>
      <diagonal/>
    </border>
    <border>
      <left/>
      <right style="medium">
        <color theme="1"/>
      </right>
      <top/>
      <bottom/>
      <diagonal/>
    </border>
    <border>
      <left style="thin">
        <color theme="1"/>
      </left>
      <right style="medium">
        <color theme="1"/>
      </right>
      <top style="thin">
        <color theme="0" tint="-0.14996795556505021"/>
      </top>
      <bottom style="thin">
        <color theme="0" tint="-0.14996795556505021"/>
      </bottom>
      <diagonal/>
    </border>
    <border>
      <left style="thin">
        <color indexed="64"/>
      </left>
      <right style="medium">
        <color theme="1"/>
      </right>
      <top style="thin">
        <color theme="0" tint="-0.14996795556505021"/>
      </top>
      <bottom style="thin">
        <color theme="0" tint="-0.14996795556505021"/>
      </bottom>
      <diagonal/>
    </border>
    <border>
      <left style="medium">
        <color theme="1"/>
      </left>
      <right/>
      <top style="thin">
        <color theme="0" tint="-0.14996795556505021"/>
      </top>
      <bottom style="medium">
        <color theme="1"/>
      </bottom>
      <diagonal/>
    </border>
    <border>
      <left style="medium">
        <color indexed="64"/>
      </left>
      <right style="thin">
        <color indexed="64"/>
      </right>
      <top style="thin">
        <color theme="0" tint="-0.14996795556505021"/>
      </top>
      <bottom style="medium">
        <color theme="1"/>
      </bottom>
      <diagonal/>
    </border>
    <border>
      <left style="thin">
        <color indexed="64"/>
      </left>
      <right style="thin">
        <color indexed="64"/>
      </right>
      <top style="thin">
        <color theme="0" tint="-0.14996795556505021"/>
      </top>
      <bottom style="medium">
        <color theme="1"/>
      </bottom>
      <diagonal/>
    </border>
    <border>
      <left style="thin">
        <color indexed="64"/>
      </left>
      <right/>
      <top style="thin">
        <color theme="0" tint="-0.14996795556505021"/>
      </top>
      <bottom style="medium">
        <color theme="1"/>
      </bottom>
      <diagonal/>
    </border>
    <border>
      <left style="thin">
        <color indexed="64"/>
      </left>
      <right style="medium">
        <color theme="1"/>
      </right>
      <top style="thin">
        <color theme="0" tint="-0.14996795556505021"/>
      </top>
      <bottom style="medium">
        <color theme="1"/>
      </bottom>
      <diagonal/>
    </border>
    <border>
      <left/>
      <right style="medium">
        <color indexed="64"/>
      </right>
      <top/>
      <bottom style="thin">
        <color indexed="64"/>
      </bottom>
      <diagonal/>
    </border>
    <border>
      <left style="medium">
        <color theme="1"/>
      </left>
      <right/>
      <top/>
      <bottom style="thin">
        <color theme="1"/>
      </bottom>
      <diagonal/>
    </border>
    <border>
      <left/>
      <right/>
      <top/>
      <bottom style="thin">
        <color theme="1"/>
      </bottom>
      <diagonal/>
    </border>
    <border>
      <left style="thin">
        <color indexed="64"/>
      </left>
      <right/>
      <top style="thin">
        <color theme="0" tint="-0.14999847407452621"/>
      </top>
      <bottom style="thin">
        <color theme="1"/>
      </bottom>
      <diagonal/>
    </border>
    <border>
      <left style="medium">
        <color indexed="64"/>
      </left>
      <right/>
      <top style="thin">
        <color theme="0" tint="-0.14999847407452621"/>
      </top>
      <bottom/>
      <diagonal/>
    </border>
    <border>
      <left/>
      <right/>
      <top style="thin">
        <color theme="0" tint="-0.14999847407452621"/>
      </top>
      <bottom style="thin">
        <color theme="1"/>
      </bottom>
      <diagonal/>
    </border>
    <border>
      <left style="medium">
        <color theme="1"/>
      </left>
      <right/>
      <top style="thin">
        <color theme="0" tint="-0.14999847407452621"/>
      </top>
      <bottom style="thin">
        <color theme="1"/>
      </bottom>
      <diagonal/>
    </border>
    <border>
      <left/>
      <right/>
      <top style="thin">
        <color theme="0" tint="-0.14999847407452621"/>
      </top>
      <bottom/>
      <diagonal/>
    </border>
    <border>
      <left style="thin">
        <color indexed="64"/>
      </left>
      <right/>
      <top style="thin">
        <color theme="0" tint="-0.14999847407452621"/>
      </top>
      <bottom/>
      <diagonal/>
    </border>
    <border>
      <left/>
      <right style="medium">
        <color indexed="64"/>
      </right>
      <top style="thin">
        <color theme="0" tint="-0.14999847407452621"/>
      </top>
      <bottom/>
      <diagonal/>
    </border>
    <border>
      <left/>
      <right style="medium">
        <color auto="1"/>
      </right>
      <top style="thin">
        <color theme="0" tint="-0.14999847407452621"/>
      </top>
      <bottom style="thin">
        <color theme="1"/>
      </bottom>
      <diagonal/>
    </border>
    <border>
      <left/>
      <right style="thin">
        <color indexed="64"/>
      </right>
      <top style="thin">
        <color indexed="64"/>
      </top>
      <bottom style="medium">
        <color indexed="64"/>
      </bottom>
      <diagonal/>
    </border>
    <border>
      <left style="medium">
        <color indexed="64"/>
      </left>
      <right style="thin">
        <color indexed="64"/>
      </right>
      <top style="thin">
        <color rgb="FFD9D9D9"/>
      </top>
      <bottom style="thin">
        <color rgb="FFD9D9D9"/>
      </bottom>
      <diagonal/>
    </border>
    <border>
      <left style="medium">
        <color indexed="64"/>
      </left>
      <right style="thin">
        <color indexed="64"/>
      </right>
      <top style="thin">
        <color rgb="FFD9D9D9"/>
      </top>
      <bottom style="medium">
        <color indexed="64"/>
      </bottom>
      <diagonal/>
    </border>
    <border>
      <left style="thin">
        <color indexed="64"/>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style="thin">
        <color indexed="64"/>
      </left>
      <right/>
      <top style="medium">
        <color indexed="64"/>
      </top>
      <bottom style="thin">
        <color indexed="64"/>
      </bottom>
      <diagonal/>
    </border>
    <border>
      <left/>
      <right/>
      <top style="thin">
        <color theme="0" tint="-0.14993743705557422"/>
      </top>
      <bottom/>
      <diagonal/>
    </border>
    <border>
      <left/>
      <right style="thin">
        <color indexed="64"/>
      </right>
      <top style="thin">
        <color theme="0" tint="-0.14993743705557422"/>
      </top>
      <bottom/>
      <diagonal/>
    </border>
    <border>
      <left style="thin">
        <color indexed="64"/>
      </left>
      <right/>
      <top style="thin">
        <color theme="0" tint="-0.14993743705557422"/>
      </top>
      <bottom/>
      <diagonal/>
    </border>
    <border>
      <left style="medium">
        <color indexed="64"/>
      </left>
      <right style="thin">
        <color indexed="64"/>
      </right>
      <top/>
      <bottom style="thin">
        <color rgb="FFD9D9D9"/>
      </bottom>
      <diagonal/>
    </border>
    <border>
      <left/>
      <right style="thin">
        <color indexed="64"/>
      </right>
      <top/>
      <bottom style="thin">
        <color rgb="FFD9D9D9"/>
      </bottom>
      <diagonal/>
    </border>
    <border>
      <left/>
      <right/>
      <top/>
      <bottom style="thin">
        <color theme="0" tint="-0.14993743705557422"/>
      </bottom>
      <diagonal/>
    </border>
    <border>
      <left/>
      <right style="thin">
        <color indexed="64"/>
      </right>
      <top/>
      <bottom style="thin">
        <color theme="0" tint="-0.14993743705557422"/>
      </bottom>
      <diagonal/>
    </border>
    <border>
      <left style="thin">
        <color indexed="64"/>
      </left>
      <right/>
      <top/>
      <bottom style="thin">
        <color theme="0" tint="-0.14993743705557422"/>
      </bottom>
      <diagonal/>
    </border>
  </borders>
  <cellStyleXfs count="5">
    <xf numFmtId="0" fontId="0" fillId="0" borderId="0"/>
    <xf numFmtId="0" fontId="21" fillId="0" borderId="0" applyNumberFormat="0" applyFill="0" applyBorder="0" applyAlignment="0" applyProtection="0"/>
    <xf numFmtId="0" fontId="7" fillId="0" borderId="0"/>
    <xf numFmtId="9" fontId="20" fillId="0" borderId="0" applyFont="0" applyFill="0" applyBorder="0" applyAlignment="0" applyProtection="0"/>
    <xf numFmtId="164" fontId="20" fillId="0" borderId="0" applyFont="0" applyFill="0" applyBorder="0" applyAlignment="0" applyProtection="0"/>
  </cellStyleXfs>
  <cellXfs count="2101">
    <xf numFmtId="0" fontId="0" fillId="0" borderId="0" xfId="0"/>
    <xf numFmtId="0" fontId="22" fillId="0" borderId="31" xfId="0" applyFont="1" applyBorder="1" applyAlignment="1">
      <alignment vertical="center"/>
    </xf>
    <xf numFmtId="0" fontId="22" fillId="0" borderId="32" xfId="0" applyFont="1" applyBorder="1" applyAlignment="1">
      <alignment vertical="center"/>
    </xf>
    <xf numFmtId="0" fontId="22" fillId="0" borderId="31" xfId="0" applyFont="1" applyBorder="1" applyAlignment="1">
      <alignment horizontal="left" vertical="center"/>
    </xf>
    <xf numFmtId="0" fontId="22" fillId="0" borderId="32" xfId="0" applyFont="1" applyBorder="1" applyAlignment="1">
      <alignment horizontal="left" vertical="center"/>
    </xf>
    <xf numFmtId="0" fontId="22" fillId="0" borderId="32" xfId="0" applyFont="1" applyBorder="1" applyAlignment="1">
      <alignment horizontal="left" vertical="center" wrapText="1"/>
    </xf>
    <xf numFmtId="0" fontId="0" fillId="0" borderId="0" xfId="0" applyAlignment="1">
      <alignment wrapText="1"/>
    </xf>
    <xf numFmtId="0" fontId="21" fillId="0" borderId="0" xfId="1"/>
    <xf numFmtId="0" fontId="0" fillId="2" borderId="0" xfId="0" applyFill="1"/>
    <xf numFmtId="0" fontId="0" fillId="0" borderId="33" xfId="0" applyBorder="1"/>
    <xf numFmtId="0" fontId="0" fillId="3" borderId="0" xfId="0" applyFill="1"/>
    <xf numFmtId="0" fontId="22" fillId="4" borderId="34" xfId="0" applyFont="1" applyFill="1" applyBorder="1" applyAlignment="1">
      <alignment horizontal="center" vertical="center"/>
    </xf>
    <xf numFmtId="0" fontId="22" fillId="4" borderId="35" xfId="0" applyFont="1" applyFill="1" applyBorder="1" applyAlignment="1">
      <alignment horizontal="center" vertical="center"/>
    </xf>
    <xf numFmtId="0" fontId="23" fillId="0" borderId="0" xfId="0" applyFont="1"/>
    <xf numFmtId="0" fontId="22" fillId="4" borderId="31" xfId="0" applyFont="1" applyFill="1" applyBorder="1" applyAlignment="1">
      <alignment horizontal="left" vertical="center"/>
    </xf>
    <xf numFmtId="0" fontId="22" fillId="4" borderId="32" xfId="0" applyFont="1" applyFill="1" applyBorder="1" applyAlignment="1">
      <alignment horizontal="left" vertical="center"/>
    </xf>
    <xf numFmtId="0" fontId="22" fillId="4" borderId="32" xfId="0" applyFont="1" applyFill="1" applyBorder="1" applyAlignment="1">
      <alignment horizontal="left" vertical="center" wrapText="1"/>
    </xf>
    <xf numFmtId="0" fontId="24" fillId="0" borderId="0" xfId="0" applyFont="1"/>
    <xf numFmtId="0" fontId="25" fillId="3" borderId="0" xfId="0" applyFont="1" applyFill="1"/>
    <xf numFmtId="0" fontId="23" fillId="3" borderId="0" xfId="0" applyFont="1" applyFill="1"/>
    <xf numFmtId="0" fontId="22" fillId="4" borderId="34" xfId="0" applyFont="1" applyFill="1" applyBorder="1" applyAlignment="1">
      <alignment horizontal="left" vertical="center"/>
    </xf>
    <xf numFmtId="0" fontId="22" fillId="4" borderId="35" xfId="0" applyFont="1" applyFill="1" applyBorder="1" applyAlignment="1">
      <alignment horizontal="left" vertical="center"/>
    </xf>
    <xf numFmtId="0" fontId="22" fillId="4" borderId="35" xfId="0" applyFont="1" applyFill="1" applyBorder="1" applyAlignment="1">
      <alignment horizontal="left" vertical="center" wrapText="1"/>
    </xf>
    <xf numFmtId="0" fontId="22" fillId="4" borderId="35" xfId="0" applyFont="1" applyFill="1" applyBorder="1" applyAlignment="1">
      <alignment horizontal="center" vertical="center" wrapText="1"/>
    </xf>
    <xf numFmtId="0" fontId="22" fillId="0" borderId="0" xfId="0" applyFont="1" applyAlignment="1">
      <alignment vertical="center"/>
    </xf>
    <xf numFmtId="0" fontId="26" fillId="4" borderId="35" xfId="0" applyFont="1" applyFill="1" applyBorder="1" applyAlignment="1">
      <alignment horizontal="center" vertical="center" wrapText="1"/>
    </xf>
    <xf numFmtId="0" fontId="24" fillId="0" borderId="0" xfId="0" applyFont="1" applyAlignment="1">
      <alignment horizontal="center"/>
    </xf>
    <xf numFmtId="0" fontId="0" fillId="0" borderId="1" xfId="0" applyBorder="1" applyAlignment="1">
      <alignment wrapText="1"/>
    </xf>
    <xf numFmtId="0" fontId="27" fillId="4" borderId="32" xfId="0" applyFont="1" applyFill="1" applyBorder="1" applyAlignment="1">
      <alignment horizontal="left" vertical="center" wrapText="1"/>
    </xf>
    <xf numFmtId="0" fontId="27" fillId="4" borderId="35" xfId="0" applyFont="1" applyFill="1" applyBorder="1" applyAlignment="1">
      <alignment horizontal="center" vertical="center"/>
    </xf>
    <xf numFmtId="0" fontId="27" fillId="0" borderId="32" xfId="0" applyFont="1" applyBorder="1" applyAlignment="1">
      <alignment horizontal="left" vertical="center" wrapText="1"/>
    </xf>
    <xf numFmtId="0" fontId="27" fillId="4" borderId="35" xfId="0" applyFont="1" applyFill="1" applyBorder="1" applyAlignment="1">
      <alignment horizontal="left" vertical="center" wrapText="1"/>
    </xf>
    <xf numFmtId="0" fontId="27" fillId="4" borderId="35" xfId="0" applyFont="1" applyFill="1" applyBorder="1" applyAlignment="1">
      <alignment horizontal="center" vertical="center" wrapText="1"/>
    </xf>
    <xf numFmtId="0" fontId="22" fillId="0" borderId="32" xfId="0" applyFont="1" applyBorder="1" applyAlignment="1">
      <alignment vertical="center" wrapText="1"/>
    </xf>
    <xf numFmtId="0" fontId="22" fillId="0" borderId="0" xfId="0" applyFont="1"/>
    <xf numFmtId="0" fontId="22" fillId="3" borderId="0" xfId="0" applyFont="1" applyFill="1"/>
    <xf numFmtId="0" fontId="22" fillId="0" borderId="36" xfId="0" applyFont="1" applyBorder="1" applyAlignment="1">
      <alignment vertical="center" wrapText="1"/>
    </xf>
    <xf numFmtId="0" fontId="22" fillId="4" borderId="36" xfId="0" applyFont="1" applyFill="1" applyBorder="1" applyAlignment="1">
      <alignment horizontal="left" vertical="center" wrapText="1"/>
    </xf>
    <xf numFmtId="0" fontId="22" fillId="0" borderId="36" xfId="0" applyFont="1" applyBorder="1" applyAlignment="1">
      <alignment horizontal="left" vertical="center" wrapText="1"/>
    </xf>
    <xf numFmtId="0" fontId="22" fillId="4" borderId="36" xfId="0" applyFont="1" applyFill="1" applyBorder="1" applyAlignment="1">
      <alignment vertical="center" wrapText="1"/>
    </xf>
    <xf numFmtId="0" fontId="22" fillId="4" borderId="37" xfId="0" applyFont="1" applyFill="1" applyBorder="1" applyAlignment="1">
      <alignment horizontal="center" vertical="center"/>
    </xf>
    <xf numFmtId="0" fontId="22" fillId="4" borderId="37" xfId="0" applyFont="1" applyFill="1" applyBorder="1" applyAlignment="1">
      <alignment horizontal="center" vertical="center" wrapText="1"/>
    </xf>
    <xf numFmtId="0" fontId="22" fillId="4" borderId="2" xfId="0" applyFont="1" applyFill="1" applyBorder="1" applyAlignment="1">
      <alignment horizontal="center" vertical="center"/>
    </xf>
    <xf numFmtId="0" fontId="22" fillId="4" borderId="38" xfId="0" applyFont="1" applyFill="1" applyBorder="1" applyAlignment="1">
      <alignment horizontal="center" vertical="center"/>
    </xf>
    <xf numFmtId="0" fontId="22" fillId="4" borderId="39" xfId="0" applyFont="1" applyFill="1" applyBorder="1" applyAlignment="1">
      <alignment horizontal="center" vertical="center"/>
    </xf>
    <xf numFmtId="0" fontId="27" fillId="4" borderId="40" xfId="0" applyFont="1" applyFill="1" applyBorder="1" applyAlignment="1">
      <alignment horizontal="center" vertical="center" wrapText="1"/>
    </xf>
    <xf numFmtId="0" fontId="27" fillId="4" borderId="41" xfId="0" applyFont="1" applyFill="1" applyBorder="1" applyAlignment="1">
      <alignment horizontal="center" vertical="center" wrapText="1"/>
    </xf>
    <xf numFmtId="0" fontId="27" fillId="4" borderId="42" xfId="0" applyFont="1" applyFill="1" applyBorder="1" applyAlignment="1">
      <alignment horizontal="center" vertical="center" wrapText="1"/>
    </xf>
    <xf numFmtId="0" fontId="22" fillId="4" borderId="43" xfId="0" applyFont="1" applyFill="1" applyBorder="1" applyAlignment="1">
      <alignment horizontal="center" vertical="center"/>
    </xf>
    <xf numFmtId="0" fontId="22" fillId="4" borderId="44" xfId="0" applyFont="1" applyFill="1" applyBorder="1" applyAlignment="1">
      <alignment horizontal="center" vertical="center"/>
    </xf>
    <xf numFmtId="0" fontId="22" fillId="4" borderId="45" xfId="0" applyFont="1" applyFill="1" applyBorder="1" applyAlignment="1">
      <alignment horizontal="center" vertical="center"/>
    </xf>
    <xf numFmtId="0" fontId="22" fillId="4" borderId="46" xfId="0" applyFont="1" applyFill="1" applyBorder="1" applyAlignment="1">
      <alignment horizontal="center" vertical="center"/>
    </xf>
    <xf numFmtId="0" fontId="22" fillId="4" borderId="48" xfId="0" applyFont="1" applyFill="1" applyBorder="1" applyAlignment="1">
      <alignment horizontal="center" vertical="center"/>
    </xf>
    <xf numFmtId="0" fontId="22" fillId="4" borderId="44" xfId="0" applyFont="1" applyFill="1" applyBorder="1" applyAlignment="1">
      <alignment horizontal="center" vertical="center" wrapText="1"/>
    </xf>
    <xf numFmtId="0" fontId="22" fillId="4" borderId="4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3" xfId="0" applyFont="1" applyFill="1" applyBorder="1" applyAlignment="1">
      <alignment horizontal="center" vertical="center" wrapText="1"/>
    </xf>
    <xf numFmtId="0" fontId="22" fillId="4" borderId="46" xfId="0" applyFont="1" applyFill="1" applyBorder="1" applyAlignment="1">
      <alignment horizontal="center" vertical="center" wrapText="1"/>
    </xf>
    <xf numFmtId="0" fontId="22" fillId="0" borderId="3" xfId="0" applyFont="1" applyBorder="1"/>
    <xf numFmtId="0" fontId="22" fillId="0" borderId="36" xfId="0" applyFont="1" applyBorder="1" applyAlignment="1">
      <alignment wrapText="1"/>
    </xf>
    <xf numFmtId="0" fontId="22" fillId="4" borderId="36" xfId="0" applyFont="1" applyFill="1" applyBorder="1" applyAlignment="1">
      <alignment wrapText="1"/>
    </xf>
    <xf numFmtId="165" fontId="22" fillId="4" borderId="49" xfId="0" applyNumberFormat="1" applyFont="1" applyFill="1" applyBorder="1" applyAlignment="1">
      <alignment horizontal="center"/>
    </xf>
    <xf numFmtId="12" fontId="22" fillId="0" borderId="32" xfId="0" applyNumberFormat="1" applyFont="1" applyBorder="1" applyAlignment="1">
      <alignment horizontal="left" vertical="center"/>
    </xf>
    <xf numFmtId="12" fontId="22" fillId="4" borderId="32" xfId="0" applyNumberFormat="1" applyFont="1" applyFill="1" applyBorder="1" applyAlignment="1">
      <alignment horizontal="left" vertical="center"/>
    </xf>
    <xf numFmtId="165" fontId="22" fillId="4" borderId="35" xfId="0" applyNumberFormat="1" applyFont="1" applyFill="1" applyBorder="1" applyAlignment="1">
      <alignment horizontal="center" vertical="center"/>
    </xf>
    <xf numFmtId="9" fontId="22" fillId="4" borderId="35" xfId="0" applyNumberFormat="1" applyFont="1" applyFill="1" applyBorder="1" applyAlignment="1">
      <alignment horizontal="center" vertical="center"/>
    </xf>
    <xf numFmtId="2" fontId="22" fillId="0" borderId="0" xfId="0" applyNumberFormat="1" applyFont="1"/>
    <xf numFmtId="0" fontId="27" fillId="0" borderId="32" xfId="0" applyFont="1" applyBorder="1" applyAlignment="1">
      <alignment horizontal="left" vertical="center"/>
    </xf>
    <xf numFmtId="0" fontId="27" fillId="4" borderId="32" xfId="0" applyFont="1" applyFill="1" applyBorder="1" applyAlignment="1">
      <alignment horizontal="left" vertical="center"/>
    </xf>
    <xf numFmtId="2" fontId="27" fillId="4" borderId="35" xfId="0" applyNumberFormat="1" applyFont="1" applyFill="1" applyBorder="1" applyAlignment="1">
      <alignment horizontal="center" vertical="center"/>
    </xf>
    <xf numFmtId="14" fontId="26" fillId="0" borderId="0" xfId="0" applyNumberFormat="1" applyFont="1" applyAlignment="1">
      <alignment horizontal="left" vertical="top" wrapText="1"/>
    </xf>
    <xf numFmtId="2" fontId="22" fillId="4" borderId="35" xfId="0" applyNumberFormat="1" applyFont="1" applyFill="1" applyBorder="1" applyAlignment="1">
      <alignment horizontal="center" vertical="center"/>
    </xf>
    <xf numFmtId="14" fontId="22" fillId="0" borderId="0" xfId="0" applyNumberFormat="1" applyFont="1" applyAlignment="1">
      <alignment horizontal="left"/>
    </xf>
    <xf numFmtId="14" fontId="22" fillId="4" borderId="35" xfId="0" applyNumberFormat="1" applyFont="1" applyFill="1" applyBorder="1" applyAlignment="1">
      <alignment horizontal="center" vertical="center"/>
    </xf>
    <xf numFmtId="0" fontId="22" fillId="4" borderId="50" xfId="0" applyFont="1" applyFill="1" applyBorder="1" applyAlignment="1">
      <alignment horizontal="left" vertical="center" wrapText="1"/>
    </xf>
    <xf numFmtId="0" fontId="22" fillId="4" borderId="51" xfId="0" applyFont="1" applyFill="1" applyBorder="1" applyAlignment="1">
      <alignment horizontal="center" vertical="center"/>
    </xf>
    <xf numFmtId="0" fontId="22" fillId="0" borderId="0" xfId="0" applyFont="1" applyAlignment="1">
      <alignment vertical="top"/>
    </xf>
    <xf numFmtId="0" fontId="28" fillId="0" borderId="0" xfId="0" applyFont="1" applyAlignment="1">
      <alignment horizontal="left" vertical="center" indent="5"/>
    </xf>
    <xf numFmtId="0" fontId="22" fillId="0" borderId="0" xfId="0" applyFont="1" applyAlignment="1">
      <alignment vertical="center" wrapText="1"/>
    </xf>
    <xf numFmtId="0" fontId="22" fillId="0" borderId="0" xfId="0" applyFont="1" applyAlignment="1">
      <alignment wrapText="1"/>
    </xf>
    <xf numFmtId="165" fontId="22" fillId="4" borderId="52" xfId="0" applyNumberFormat="1" applyFont="1" applyFill="1" applyBorder="1" applyAlignment="1">
      <alignment horizontal="center"/>
    </xf>
    <xf numFmtId="165" fontId="22" fillId="4" borderId="53" xfId="0" applyNumberFormat="1" applyFont="1" applyFill="1" applyBorder="1" applyAlignment="1">
      <alignment horizontal="center" vertical="center"/>
    </xf>
    <xf numFmtId="9" fontId="22" fillId="4" borderId="54" xfId="0" applyNumberFormat="1" applyFont="1" applyFill="1" applyBorder="1" applyAlignment="1">
      <alignment horizontal="center" vertical="center"/>
    </xf>
    <xf numFmtId="2" fontId="22" fillId="3" borderId="0" xfId="0" applyNumberFormat="1" applyFont="1" applyFill="1"/>
    <xf numFmtId="9" fontId="22" fillId="4" borderId="55" xfId="0" applyNumberFormat="1" applyFont="1" applyFill="1" applyBorder="1" applyAlignment="1">
      <alignment horizontal="center" vertical="center"/>
    </xf>
    <xf numFmtId="165" fontId="22" fillId="4" borderId="56" xfId="0" applyNumberFormat="1" applyFont="1" applyFill="1" applyBorder="1" applyAlignment="1">
      <alignment horizontal="center" vertical="center"/>
    </xf>
    <xf numFmtId="2" fontId="27" fillId="4" borderId="57" xfId="0" applyNumberFormat="1" applyFont="1" applyFill="1" applyBorder="1" applyAlignment="1">
      <alignment horizontal="center" vertical="center"/>
    </xf>
    <xf numFmtId="0" fontId="22" fillId="0" borderId="35" xfId="0" applyFont="1" applyBorder="1" applyAlignment="1">
      <alignment horizontal="left" vertical="center"/>
    </xf>
    <xf numFmtId="0" fontId="22" fillId="0" borderId="35" xfId="0" applyFont="1" applyBorder="1" applyAlignment="1">
      <alignment horizontal="left" vertical="center" wrapText="1"/>
    </xf>
    <xf numFmtId="0" fontId="22" fillId="0" borderId="50" xfId="0" applyFont="1" applyBorder="1" applyAlignment="1">
      <alignment horizontal="left" vertical="center" wrapText="1"/>
    </xf>
    <xf numFmtId="0" fontId="22" fillId="0" borderId="0" xfId="0" applyFont="1" applyAlignment="1">
      <alignment horizontal="center"/>
    </xf>
    <xf numFmtId="0" fontId="22" fillId="0" borderId="0" xfId="0" applyFont="1" applyAlignment="1">
      <alignment horizontal="center" wrapText="1"/>
    </xf>
    <xf numFmtId="0" fontId="26" fillId="3" borderId="0" xfId="0" applyFont="1" applyFill="1"/>
    <xf numFmtId="0" fontId="22" fillId="0" borderId="1" xfId="0" applyFont="1" applyBorder="1" applyAlignment="1">
      <alignment wrapText="1"/>
    </xf>
    <xf numFmtId="0" fontId="27" fillId="0" borderId="0" xfId="0" applyFont="1"/>
    <xf numFmtId="2" fontId="26" fillId="3" borderId="0" xfId="0" applyNumberFormat="1" applyFont="1" applyFill="1"/>
    <xf numFmtId="9" fontId="26" fillId="3" borderId="0" xfId="0" applyNumberFormat="1" applyFont="1" applyFill="1"/>
    <xf numFmtId="2" fontId="22" fillId="4" borderId="37" xfId="0" applyNumberFormat="1" applyFont="1" applyFill="1" applyBorder="1" applyAlignment="1">
      <alignment horizontal="center" vertical="center"/>
    </xf>
    <xf numFmtId="2" fontId="22" fillId="4" borderId="46" xfId="0" applyNumberFormat="1" applyFont="1" applyFill="1" applyBorder="1" applyAlignment="1">
      <alignment horizontal="center" vertical="center"/>
    </xf>
    <xf numFmtId="9" fontId="22" fillId="4" borderId="37" xfId="0" applyNumberFormat="1" applyFont="1" applyFill="1" applyBorder="1" applyAlignment="1">
      <alignment horizontal="center" vertical="center"/>
    </xf>
    <xf numFmtId="165" fontId="22" fillId="4" borderId="59" xfId="0" applyNumberFormat="1" applyFont="1" applyFill="1" applyBorder="1" applyAlignment="1">
      <alignment horizontal="center" vertical="center"/>
    </xf>
    <xf numFmtId="9" fontId="22" fillId="0" borderId="0" xfId="0" applyNumberFormat="1" applyFont="1" applyAlignment="1">
      <alignment horizontal="left"/>
    </xf>
    <xf numFmtId="0" fontId="27" fillId="4" borderId="35" xfId="0" applyFont="1" applyFill="1" applyBorder="1" applyAlignment="1">
      <alignment horizontal="left" vertical="center"/>
    </xf>
    <xf numFmtId="0" fontId="27" fillId="4" borderId="48" xfId="0" applyFont="1" applyFill="1" applyBorder="1" applyAlignment="1">
      <alignment horizontal="center" vertical="center" wrapText="1"/>
    </xf>
    <xf numFmtId="0" fontId="27" fillId="4" borderId="37" xfId="0" applyFont="1" applyFill="1" applyBorder="1" applyAlignment="1">
      <alignment horizontal="center" vertical="center" wrapText="1"/>
    </xf>
    <xf numFmtId="14" fontId="22" fillId="4" borderId="48" xfId="0" applyNumberFormat="1" applyFont="1" applyFill="1" applyBorder="1" applyAlignment="1">
      <alignment horizontal="center" vertical="center"/>
    </xf>
    <xf numFmtId="14" fontId="22" fillId="4" borderId="37" xfId="0" applyNumberFormat="1" applyFont="1" applyFill="1" applyBorder="1" applyAlignment="1">
      <alignment horizontal="center" vertical="center"/>
    </xf>
    <xf numFmtId="0" fontId="22" fillId="4" borderId="51" xfId="0" applyFont="1" applyFill="1" applyBorder="1" applyAlignment="1">
      <alignment horizontal="left" vertical="center" wrapText="1"/>
    </xf>
    <xf numFmtId="0" fontId="29" fillId="0" borderId="0" xfId="1" applyFont="1" applyAlignment="1">
      <alignment wrapText="1"/>
    </xf>
    <xf numFmtId="2" fontId="22" fillId="4" borderId="39" xfId="0" applyNumberFormat="1" applyFont="1" applyFill="1" applyBorder="1" applyAlignment="1">
      <alignment horizontal="center" vertical="center"/>
    </xf>
    <xf numFmtId="2" fontId="22" fillId="4" borderId="43" xfId="0" applyNumberFormat="1" applyFont="1" applyFill="1" applyBorder="1" applyAlignment="1">
      <alignment horizontal="center" vertical="center"/>
    </xf>
    <xf numFmtId="9" fontId="22" fillId="0" borderId="0" xfId="0" applyNumberFormat="1" applyFont="1"/>
    <xf numFmtId="2" fontId="22" fillId="4" borderId="44" xfId="0" applyNumberFormat="1" applyFont="1" applyFill="1" applyBorder="1" applyAlignment="1">
      <alignment horizontal="center" vertical="center"/>
    </xf>
    <xf numFmtId="2" fontId="22" fillId="4" borderId="45" xfId="0" applyNumberFormat="1" applyFont="1" applyFill="1" applyBorder="1" applyAlignment="1">
      <alignment horizontal="center" vertical="center"/>
    </xf>
    <xf numFmtId="9" fontId="22" fillId="4" borderId="39" xfId="0" applyNumberFormat="1" applyFont="1" applyFill="1" applyBorder="1" applyAlignment="1">
      <alignment horizontal="center" vertical="center"/>
    </xf>
    <xf numFmtId="9" fontId="22" fillId="4" borderId="43" xfId="0" applyNumberFormat="1" applyFont="1" applyFill="1" applyBorder="1" applyAlignment="1">
      <alignment horizontal="center" vertical="center"/>
    </xf>
    <xf numFmtId="165" fontId="22" fillId="4" borderId="60" xfId="0" applyNumberFormat="1" applyFont="1" applyFill="1" applyBorder="1" applyAlignment="1">
      <alignment horizontal="center" vertical="center"/>
    </xf>
    <xf numFmtId="165" fontId="22" fillId="4" borderId="61" xfId="0" applyNumberFormat="1" applyFont="1" applyFill="1" applyBorder="1" applyAlignment="1">
      <alignment horizontal="center" vertical="center"/>
    </xf>
    <xf numFmtId="0" fontId="27" fillId="4" borderId="39" xfId="0" applyFont="1" applyFill="1" applyBorder="1" applyAlignment="1">
      <alignment horizontal="center" vertical="center" wrapText="1"/>
    </xf>
    <xf numFmtId="0" fontId="27" fillId="4" borderId="43" xfId="0" applyFont="1" applyFill="1" applyBorder="1" applyAlignment="1">
      <alignment horizontal="center" vertical="center" wrapText="1"/>
    </xf>
    <xf numFmtId="14" fontId="22" fillId="4" borderId="39" xfId="0" applyNumberFormat="1" applyFont="1" applyFill="1" applyBorder="1" applyAlignment="1">
      <alignment horizontal="center" vertical="center"/>
    </xf>
    <xf numFmtId="14" fontId="22" fillId="4" borderId="43" xfId="0" applyNumberFormat="1" applyFont="1" applyFill="1" applyBorder="1" applyAlignment="1">
      <alignment horizontal="center" vertical="center"/>
    </xf>
    <xf numFmtId="2" fontId="27" fillId="4" borderId="37" xfId="0" applyNumberFormat="1" applyFont="1" applyFill="1" applyBorder="1" applyAlignment="1">
      <alignment horizontal="center" vertical="center" wrapText="1"/>
    </xf>
    <xf numFmtId="0" fontId="29" fillId="4" borderId="35" xfId="1" applyFont="1" applyFill="1" applyBorder="1" applyAlignment="1">
      <alignment horizontal="center" vertical="center" wrapText="1"/>
    </xf>
    <xf numFmtId="2" fontId="22" fillId="4" borderId="62" xfId="0" applyNumberFormat="1" applyFont="1" applyFill="1" applyBorder="1" applyAlignment="1">
      <alignment horizontal="center" vertical="center"/>
    </xf>
    <xf numFmtId="165" fontId="22" fillId="4" borderId="49" xfId="0" applyNumberFormat="1" applyFont="1" applyFill="1" applyBorder="1" applyAlignment="1">
      <alignment horizontal="center" vertical="center"/>
    </xf>
    <xf numFmtId="0" fontId="22" fillId="3" borderId="0" xfId="0" applyFont="1" applyFill="1" applyAlignment="1">
      <alignment vertical="top"/>
    </xf>
    <xf numFmtId="12" fontId="22" fillId="0" borderId="32" xfId="0" applyNumberFormat="1" applyFont="1" applyBorder="1" applyAlignment="1">
      <alignment vertical="center"/>
    </xf>
    <xf numFmtId="0" fontId="27" fillId="4" borderId="64" xfId="0" applyFont="1" applyFill="1" applyBorder="1" applyAlignment="1">
      <alignment horizontal="center" vertical="center"/>
    </xf>
    <xf numFmtId="0" fontId="27" fillId="0" borderId="32" xfId="0" applyFont="1" applyBorder="1" applyAlignment="1">
      <alignment vertical="center"/>
    </xf>
    <xf numFmtId="0" fontId="22" fillId="4" borderId="64" xfId="0" applyFont="1" applyFill="1" applyBorder="1" applyAlignment="1">
      <alignment horizontal="center" vertical="center"/>
    </xf>
    <xf numFmtId="14" fontId="22" fillId="4" borderId="64" xfId="0" applyNumberFormat="1" applyFont="1" applyFill="1" applyBorder="1" applyAlignment="1">
      <alignment horizontal="center" vertical="center"/>
    </xf>
    <xf numFmtId="0" fontId="22" fillId="4" borderId="64" xfId="0" applyFont="1" applyFill="1" applyBorder="1" applyAlignment="1">
      <alignment horizontal="center" vertical="center" wrapText="1"/>
    </xf>
    <xf numFmtId="0" fontId="22" fillId="0" borderId="35" xfId="0" applyFont="1" applyBorder="1" applyAlignment="1">
      <alignment vertical="center"/>
    </xf>
    <xf numFmtId="0" fontId="22" fillId="0" borderId="35" xfId="0" applyFont="1" applyBorder="1" applyAlignment="1">
      <alignment vertical="center" wrapText="1"/>
    </xf>
    <xf numFmtId="0" fontId="22" fillId="0" borderId="50" xfId="0" applyFont="1" applyBorder="1" applyAlignment="1">
      <alignment vertical="center" wrapText="1"/>
    </xf>
    <xf numFmtId="0" fontId="22" fillId="4" borderId="69" xfId="0" applyFont="1" applyFill="1" applyBorder="1" applyAlignment="1">
      <alignment horizontal="center" vertical="center" wrapText="1"/>
    </xf>
    <xf numFmtId="0" fontId="22" fillId="4" borderId="70" xfId="0" applyFont="1" applyFill="1" applyBorder="1" applyAlignment="1">
      <alignment horizontal="center" vertical="center"/>
    </xf>
    <xf numFmtId="2" fontId="27" fillId="4" borderId="39" xfId="0" applyNumberFormat="1" applyFont="1" applyFill="1" applyBorder="1" applyAlignment="1">
      <alignment horizontal="center" vertical="center"/>
    </xf>
    <xf numFmtId="0" fontId="27" fillId="4" borderId="58" xfId="0" applyFont="1" applyFill="1" applyBorder="1" applyAlignment="1">
      <alignment horizontal="center" vertical="center" wrapText="1"/>
    </xf>
    <xf numFmtId="14" fontId="22" fillId="4" borderId="58" xfId="0" applyNumberFormat="1" applyFont="1" applyFill="1" applyBorder="1" applyAlignment="1">
      <alignment horizontal="center" vertical="center"/>
    </xf>
    <xf numFmtId="0" fontId="22" fillId="0" borderId="0" xfId="0" applyFont="1" applyAlignment="1">
      <alignment horizontal="center" vertical="center"/>
    </xf>
    <xf numFmtId="0" fontId="22" fillId="4" borderId="72" xfId="0" applyFont="1" applyFill="1" applyBorder="1" applyAlignment="1">
      <alignment horizontal="center" vertical="center"/>
    </xf>
    <xf numFmtId="0" fontId="22" fillId="4" borderId="73" xfId="0" applyFont="1" applyFill="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vertical="center" wrapText="1"/>
    </xf>
    <xf numFmtId="0" fontId="31" fillId="0" borderId="0" xfId="0" applyFont="1"/>
    <xf numFmtId="3" fontId="22" fillId="4" borderId="49" xfId="0" applyNumberFormat="1" applyFont="1" applyFill="1" applyBorder="1" applyAlignment="1">
      <alignment horizontal="center"/>
    </xf>
    <xf numFmtId="3" fontId="22" fillId="4" borderId="4" xfId="0" applyNumberFormat="1" applyFont="1" applyFill="1" applyBorder="1" applyAlignment="1">
      <alignment horizontal="center"/>
    </xf>
    <xf numFmtId="1" fontId="22" fillId="4" borderId="37" xfId="0" applyNumberFormat="1" applyFont="1" applyFill="1" applyBorder="1" applyAlignment="1">
      <alignment horizontal="center" vertical="center"/>
    </xf>
    <xf numFmtId="1" fontId="22" fillId="4" borderId="39" xfId="0" applyNumberFormat="1" applyFont="1" applyFill="1" applyBorder="1" applyAlignment="1">
      <alignment horizontal="center" vertical="center"/>
    </xf>
    <xf numFmtId="1" fontId="22" fillId="4" borderId="43" xfId="0" applyNumberFormat="1" applyFont="1" applyFill="1" applyBorder="1" applyAlignment="1">
      <alignment horizontal="center" vertical="center"/>
    </xf>
    <xf numFmtId="1" fontId="22" fillId="4" borderId="35" xfId="0" applyNumberFormat="1" applyFont="1" applyFill="1" applyBorder="1" applyAlignment="1">
      <alignment horizontal="center" vertical="center"/>
    </xf>
    <xf numFmtId="0" fontId="32" fillId="0" borderId="0" xfId="0" applyFont="1"/>
    <xf numFmtId="0" fontId="22" fillId="0" borderId="34" xfId="0" applyFont="1" applyBorder="1" applyAlignment="1">
      <alignment horizontal="left" vertical="center"/>
    </xf>
    <xf numFmtId="0" fontId="27" fillId="4" borderId="49" xfId="0" applyFont="1" applyFill="1" applyBorder="1" applyAlignment="1">
      <alignment horizontal="center" vertical="center"/>
    </xf>
    <xf numFmtId="2" fontId="27" fillId="4" borderId="49" xfId="0" applyNumberFormat="1" applyFont="1" applyFill="1" applyBorder="1" applyAlignment="1">
      <alignment horizontal="center" vertical="center" wrapText="1"/>
    </xf>
    <xf numFmtId="2" fontId="27" fillId="0" borderId="47" xfId="0" applyNumberFormat="1" applyFont="1" applyBorder="1" applyAlignment="1">
      <alignment horizontal="center" vertical="center" wrapText="1"/>
    </xf>
    <xf numFmtId="2" fontId="22" fillId="0" borderId="47" xfId="0" applyNumberFormat="1" applyFont="1" applyBorder="1" applyAlignment="1">
      <alignment horizontal="center" vertical="center" wrapText="1"/>
    </xf>
    <xf numFmtId="14" fontId="22" fillId="0" borderId="47" xfId="0" applyNumberFormat="1" applyFont="1" applyBorder="1" applyAlignment="1">
      <alignment horizontal="center" vertical="center" wrapText="1"/>
    </xf>
    <xf numFmtId="168" fontId="22" fillId="0" borderId="43" xfId="0" applyNumberFormat="1" applyFont="1" applyBorder="1" applyAlignment="1">
      <alignment horizontal="center" vertical="center"/>
    </xf>
    <xf numFmtId="2" fontId="27" fillId="0" borderId="81" xfId="0" applyNumberFormat="1" applyFont="1" applyBorder="1" applyAlignment="1">
      <alignment horizontal="center" vertical="center" wrapText="1"/>
    </xf>
    <xf numFmtId="2" fontId="22" fillId="0" borderId="81" xfId="0" applyNumberFormat="1" applyFont="1" applyBorder="1" applyAlignment="1">
      <alignment horizontal="center" vertical="center" wrapText="1"/>
    </xf>
    <xf numFmtId="0" fontId="22" fillId="0" borderId="3" xfId="0" applyFont="1" applyBorder="1" applyAlignment="1">
      <alignment vertical="center"/>
    </xf>
    <xf numFmtId="0" fontId="22" fillId="0" borderId="3" xfId="0" applyFont="1" applyBorder="1" applyAlignment="1">
      <alignment vertical="center" wrapText="1"/>
    </xf>
    <xf numFmtId="0" fontId="22" fillId="4" borderId="83" xfId="0" applyFont="1" applyFill="1" applyBorder="1" applyAlignment="1">
      <alignment horizontal="left" vertical="center" wrapText="1"/>
    </xf>
    <xf numFmtId="0" fontId="22" fillId="4" borderId="84" xfId="0" applyFont="1" applyFill="1" applyBorder="1" applyAlignment="1">
      <alignment horizontal="center" vertical="center" wrapText="1"/>
    </xf>
    <xf numFmtId="0" fontId="22" fillId="4" borderId="85" xfId="0" applyFont="1" applyFill="1" applyBorder="1" applyAlignment="1">
      <alignment horizontal="left" vertical="center" wrapText="1"/>
    </xf>
    <xf numFmtId="0" fontId="22" fillId="4" borderId="84" xfId="0" applyFont="1" applyFill="1" applyBorder="1" applyAlignment="1">
      <alignment horizontal="left" vertical="center" wrapText="1"/>
    </xf>
    <xf numFmtId="0" fontId="22" fillId="4" borderId="86" xfId="0" applyFont="1" applyFill="1" applyBorder="1" applyAlignment="1">
      <alignment horizontal="left" vertical="center" wrapText="1"/>
    </xf>
    <xf numFmtId="0" fontId="22" fillId="4" borderId="86" xfId="0" applyFont="1" applyFill="1" applyBorder="1" applyAlignment="1">
      <alignment horizontal="center" vertical="center" wrapText="1"/>
    </xf>
    <xf numFmtId="0" fontId="22" fillId="0" borderId="84" xfId="0" applyFont="1" applyBorder="1" applyAlignment="1">
      <alignment horizontal="left" vertical="center" wrapText="1"/>
    </xf>
    <xf numFmtId="0" fontId="22" fillId="0" borderId="86" xfId="0" applyFont="1" applyBorder="1" applyAlignment="1">
      <alignment horizontal="left" vertical="center" wrapText="1"/>
    </xf>
    <xf numFmtId="0" fontId="21" fillId="4" borderId="87" xfId="1" applyFill="1" applyBorder="1" applyAlignment="1" applyProtection="1">
      <alignment horizontal="center" wrapText="1"/>
      <protection locked="0"/>
    </xf>
    <xf numFmtId="0" fontId="0" fillId="0" borderId="0" xfId="0" applyAlignment="1">
      <alignment horizontal="center"/>
    </xf>
    <xf numFmtId="0" fontId="22" fillId="0" borderId="0" xfId="0" applyFont="1" applyAlignment="1">
      <alignment horizontal="center" vertical="top" wrapText="1"/>
    </xf>
    <xf numFmtId="0" fontId="22" fillId="0" borderId="83" xfId="0" applyFont="1" applyBorder="1" applyAlignment="1">
      <alignment horizontal="left" vertical="center" wrapText="1"/>
    </xf>
    <xf numFmtId="0" fontId="22" fillId="0" borderId="85" xfId="0" applyFont="1" applyBorder="1" applyAlignment="1">
      <alignment horizontal="left" vertical="center" wrapText="1"/>
    </xf>
    <xf numFmtId="0" fontId="22" fillId="4" borderId="7" xfId="0" applyFont="1" applyFill="1" applyBorder="1" applyAlignment="1">
      <alignment horizontal="center" vertical="center" wrapText="1"/>
    </xf>
    <xf numFmtId="0" fontId="22" fillId="4" borderId="62" xfId="0" applyFont="1" applyFill="1" applyBorder="1" applyAlignment="1">
      <alignment horizontal="center" wrapText="1"/>
    </xf>
    <xf numFmtId="0" fontId="22" fillId="4" borderId="84" xfId="0" applyFont="1" applyFill="1" applyBorder="1" applyAlignment="1">
      <alignment horizontal="center" vertical="center"/>
    </xf>
    <xf numFmtId="0" fontId="22" fillId="4" borderId="86" xfId="0" applyFont="1" applyFill="1" applyBorder="1" applyAlignment="1">
      <alignment horizontal="center" vertical="center"/>
    </xf>
    <xf numFmtId="0" fontId="21" fillId="4" borderId="37" xfId="1" applyFill="1" applyBorder="1" applyAlignment="1" applyProtection="1">
      <alignment horizontal="center" vertical="center" wrapText="1"/>
      <protection locked="0"/>
    </xf>
    <xf numFmtId="0" fontId="22" fillId="4" borderId="88" xfId="0" applyFont="1" applyFill="1" applyBorder="1" applyAlignment="1">
      <alignment horizontal="center" vertical="center"/>
    </xf>
    <xf numFmtId="0" fontId="22" fillId="4" borderId="89" xfId="0" applyFont="1" applyFill="1" applyBorder="1" applyAlignment="1">
      <alignment horizontal="center" vertical="center"/>
    </xf>
    <xf numFmtId="0" fontId="22" fillId="4" borderId="90" xfId="0" applyFont="1" applyFill="1" applyBorder="1" applyAlignment="1">
      <alignment horizontal="center" vertical="center"/>
    </xf>
    <xf numFmtId="0" fontId="22" fillId="4" borderId="91" xfId="0" applyFont="1" applyFill="1" applyBorder="1" applyAlignment="1">
      <alignment horizontal="center" vertical="center"/>
    </xf>
    <xf numFmtId="0" fontId="22" fillId="4" borderId="92" xfId="0" applyFont="1" applyFill="1" applyBorder="1" applyAlignment="1">
      <alignment horizontal="center" vertical="center"/>
    </xf>
    <xf numFmtId="0" fontId="22" fillId="4" borderId="93" xfId="0" applyFont="1" applyFill="1" applyBorder="1" applyAlignment="1">
      <alignment horizontal="center" vertical="center"/>
    </xf>
    <xf numFmtId="0" fontId="22" fillId="0" borderId="51" xfId="0" applyFont="1" applyBorder="1" applyAlignment="1">
      <alignment horizontal="left" vertical="center" wrapText="1"/>
    </xf>
    <xf numFmtId="0" fontId="21" fillId="4" borderId="39" xfId="1" applyFill="1" applyBorder="1" applyAlignment="1" applyProtection="1">
      <alignment horizontal="center" vertical="center" wrapText="1"/>
      <protection locked="0"/>
    </xf>
    <xf numFmtId="0" fontId="21" fillId="4" borderId="35" xfId="1" applyFill="1" applyBorder="1" applyAlignment="1">
      <alignment horizontal="center" vertical="center" wrapText="1"/>
    </xf>
    <xf numFmtId="0" fontId="21" fillId="4" borderId="64" xfId="1" applyFill="1" applyBorder="1" applyAlignment="1" applyProtection="1">
      <alignment horizontal="center" vertical="center" wrapText="1"/>
      <protection locked="0"/>
    </xf>
    <xf numFmtId="0" fontId="21" fillId="0" borderId="63" xfId="1" applyBorder="1" applyAlignment="1" applyProtection="1">
      <alignment horizontal="center" vertical="center" wrapText="1"/>
      <protection locked="0"/>
    </xf>
    <xf numFmtId="2" fontId="27" fillId="0" borderId="78" xfId="0" applyNumberFormat="1" applyFont="1" applyBorder="1" applyAlignment="1">
      <alignment horizontal="center" vertical="center" wrapText="1"/>
    </xf>
    <xf numFmtId="0" fontId="22" fillId="0" borderId="95" xfId="0" applyFont="1" applyBorder="1" applyAlignment="1">
      <alignment horizontal="center" vertical="center"/>
    </xf>
    <xf numFmtId="0" fontId="22" fillId="0" borderId="71" xfId="0" applyFont="1" applyBorder="1" applyAlignment="1">
      <alignment horizontal="center" vertical="center"/>
    </xf>
    <xf numFmtId="0" fontId="22" fillId="0" borderId="98" xfId="0" applyFont="1" applyBorder="1" applyAlignment="1">
      <alignment horizontal="center" vertical="center"/>
    </xf>
    <xf numFmtId="0" fontId="22" fillId="4" borderId="96" xfId="0" applyFont="1" applyFill="1" applyBorder="1" applyAlignment="1">
      <alignment horizontal="center" vertical="center" wrapText="1"/>
    </xf>
    <xf numFmtId="0" fontId="22" fillId="4" borderId="72" xfId="0" applyFont="1" applyFill="1" applyBorder="1" applyAlignment="1">
      <alignment horizontal="left" vertical="center" wrapText="1"/>
    </xf>
    <xf numFmtId="0" fontId="22" fillId="0" borderId="62" xfId="0" applyFont="1" applyBorder="1" applyAlignment="1">
      <alignment vertical="center" wrapText="1"/>
    </xf>
    <xf numFmtId="0" fontId="33" fillId="4" borderId="42" xfId="0" applyFont="1" applyFill="1" applyBorder="1" applyAlignment="1">
      <alignment horizontal="center" vertical="center"/>
    </xf>
    <xf numFmtId="2" fontId="26" fillId="4" borderId="37" xfId="0" applyNumberFormat="1" applyFont="1" applyFill="1" applyBorder="1" applyAlignment="1">
      <alignment horizontal="center" vertical="center"/>
    </xf>
    <xf numFmtId="0" fontId="26" fillId="4" borderId="37" xfId="0" applyFont="1" applyFill="1" applyBorder="1" applyAlignment="1">
      <alignment horizontal="center" vertical="center"/>
    </xf>
    <xf numFmtId="0" fontId="26" fillId="4" borderId="37" xfId="0" applyFont="1" applyFill="1" applyBorder="1" applyAlignment="1">
      <alignment horizontal="center" vertical="center" wrapText="1"/>
    </xf>
    <xf numFmtId="165" fontId="26" fillId="4" borderId="37" xfId="0" applyNumberFormat="1" applyFont="1" applyFill="1" applyBorder="1" applyAlignment="1">
      <alignment horizontal="center" vertical="center"/>
    </xf>
    <xf numFmtId="3" fontId="26" fillId="4" borderId="37" xfId="0" applyNumberFormat="1" applyFont="1" applyFill="1" applyBorder="1" applyAlignment="1">
      <alignment horizontal="center" vertical="center"/>
    </xf>
    <xf numFmtId="0" fontId="33" fillId="4" borderId="81" xfId="0" applyFont="1" applyFill="1" applyBorder="1" applyAlignment="1">
      <alignment horizontal="center" vertical="center" wrapText="1"/>
    </xf>
    <xf numFmtId="0" fontId="33" fillId="4" borderId="48" xfId="0" applyFont="1" applyFill="1" applyBorder="1" applyAlignment="1">
      <alignment horizontal="center" vertical="center" wrapText="1"/>
    </xf>
    <xf numFmtId="0" fontId="33" fillId="4" borderId="67" xfId="0" applyFont="1" applyFill="1" applyBorder="1" applyAlignment="1">
      <alignment horizontal="center" vertical="center" wrapText="1"/>
    </xf>
    <xf numFmtId="0" fontId="33" fillId="4" borderId="74" xfId="0" applyFont="1" applyFill="1" applyBorder="1" applyAlignment="1">
      <alignment horizontal="center" vertical="center" wrapText="1"/>
    </xf>
    <xf numFmtId="2" fontId="26" fillId="4" borderId="81" xfId="0" applyNumberFormat="1" applyFont="1" applyFill="1" applyBorder="1" applyAlignment="1">
      <alignment horizontal="center" vertical="center"/>
    </xf>
    <xf numFmtId="2" fontId="26" fillId="4" borderId="48" xfId="0" applyNumberFormat="1" applyFont="1" applyFill="1" applyBorder="1" applyAlignment="1">
      <alignment horizontal="center" vertical="center"/>
    </xf>
    <xf numFmtId="2" fontId="26" fillId="4" borderId="67" xfId="0" applyNumberFormat="1" applyFont="1" applyFill="1" applyBorder="1" applyAlignment="1">
      <alignment horizontal="center" vertical="center"/>
    </xf>
    <xf numFmtId="0" fontId="26" fillId="4" borderId="81" xfId="0" applyFont="1" applyFill="1" applyBorder="1" applyAlignment="1">
      <alignment horizontal="center" vertical="center"/>
    </xf>
    <xf numFmtId="0" fontId="26" fillId="4" borderId="48" xfId="0" applyFont="1" applyFill="1" applyBorder="1" applyAlignment="1">
      <alignment horizontal="center" vertical="center"/>
    </xf>
    <xf numFmtId="0" fontId="26" fillId="4" borderId="67" xfId="0" applyFont="1" applyFill="1" applyBorder="1" applyAlignment="1">
      <alignment horizontal="center" vertical="center"/>
    </xf>
    <xf numFmtId="14" fontId="26" fillId="4" borderId="81" xfId="0" applyNumberFormat="1" applyFont="1" applyFill="1" applyBorder="1" applyAlignment="1">
      <alignment horizontal="center" vertical="center"/>
    </xf>
    <xf numFmtId="14" fontId="26" fillId="4" borderId="48" xfId="0" applyNumberFormat="1" applyFont="1" applyFill="1" applyBorder="1" applyAlignment="1">
      <alignment horizontal="center" vertical="center"/>
    </xf>
    <xf numFmtId="14" fontId="26" fillId="4" borderId="67" xfId="0" applyNumberFormat="1" applyFont="1" applyFill="1" applyBorder="1" applyAlignment="1">
      <alignment horizontal="center" vertical="center"/>
    </xf>
    <xf numFmtId="14" fontId="26" fillId="4" borderId="74" xfId="0" applyNumberFormat="1" applyFont="1" applyFill="1" applyBorder="1" applyAlignment="1">
      <alignment horizontal="center" vertical="center"/>
    </xf>
    <xf numFmtId="0" fontId="26" fillId="4" borderId="81"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6" fillId="4" borderId="95" xfId="0" applyFont="1" applyFill="1" applyBorder="1" applyAlignment="1">
      <alignment horizontal="center" vertical="center" wrapText="1"/>
    </xf>
    <xf numFmtId="0" fontId="26" fillId="4" borderId="71" xfId="0" applyFont="1" applyFill="1" applyBorder="1" applyAlignment="1">
      <alignment horizontal="center" vertical="center"/>
    </xf>
    <xf numFmtId="0" fontId="26" fillId="4" borderId="68" xfId="0" applyFont="1" applyFill="1" applyBorder="1" applyAlignment="1">
      <alignment horizontal="center" vertical="center"/>
    </xf>
    <xf numFmtId="0" fontId="26" fillId="4" borderId="75" xfId="0" applyFont="1" applyFill="1" applyBorder="1" applyAlignment="1">
      <alignment horizontal="center" vertical="center"/>
    </xf>
    <xf numFmtId="0" fontId="26" fillId="4" borderId="104" xfId="0" applyFont="1" applyFill="1" applyBorder="1" applyAlignment="1">
      <alignment horizontal="center" vertical="center" wrapText="1"/>
    </xf>
    <xf numFmtId="0" fontId="26" fillId="4" borderId="105" xfId="0" applyFont="1" applyFill="1" applyBorder="1" applyAlignment="1">
      <alignment horizontal="center" vertical="center"/>
    </xf>
    <xf numFmtId="0" fontId="26" fillId="0" borderId="0" xfId="0" applyFont="1"/>
    <xf numFmtId="0" fontId="33" fillId="0" borderId="63" xfId="0" applyFont="1" applyBorder="1" applyAlignment="1">
      <alignment horizontal="center" vertical="center" wrapText="1"/>
    </xf>
    <xf numFmtId="0" fontId="33" fillId="4" borderId="65" xfId="0" applyFont="1" applyFill="1" applyBorder="1" applyAlignment="1">
      <alignment horizontal="center" vertical="center"/>
    </xf>
    <xf numFmtId="0" fontId="26" fillId="4" borderId="65" xfId="0" applyFont="1" applyFill="1" applyBorder="1" applyAlignment="1">
      <alignment horizontal="center" vertical="center"/>
    </xf>
    <xf numFmtId="14" fontId="26" fillId="4" borderId="65" xfId="0" applyNumberFormat="1" applyFont="1" applyFill="1" applyBorder="1" applyAlignment="1">
      <alignment horizontal="center" vertical="center"/>
    </xf>
    <xf numFmtId="0" fontId="26" fillId="4" borderId="65" xfId="0" applyFont="1" applyFill="1" applyBorder="1" applyAlignment="1">
      <alignment horizontal="center" vertical="center" wrapText="1"/>
    </xf>
    <xf numFmtId="0" fontId="26" fillId="4" borderId="97" xfId="0" applyFont="1" applyFill="1" applyBorder="1" applyAlignment="1">
      <alignment horizontal="center" vertical="center" wrapText="1"/>
    </xf>
    <xf numFmtId="0" fontId="26" fillId="4" borderId="94" xfId="0" applyFont="1" applyFill="1" applyBorder="1" applyAlignment="1">
      <alignment horizontal="center" vertical="center" wrapText="1"/>
    </xf>
    <xf numFmtId="14" fontId="22" fillId="0" borderId="81" xfId="0" applyNumberFormat="1" applyFont="1" applyBorder="1" applyAlignment="1">
      <alignment horizontal="center" vertical="center"/>
    </xf>
    <xf numFmtId="0" fontId="35" fillId="0" borderId="0" xfId="0" applyFont="1"/>
    <xf numFmtId="0" fontId="22" fillId="0" borderId="9" xfId="0" applyFont="1" applyBorder="1" applyAlignment="1">
      <alignment horizontal="center" vertical="center" wrapText="1"/>
    </xf>
    <xf numFmtId="0" fontId="27" fillId="0" borderId="106" xfId="0" applyFont="1" applyBorder="1" applyAlignment="1">
      <alignment horizontal="center" vertical="center"/>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6" fillId="0" borderId="44" xfId="0" applyFont="1" applyBorder="1" applyAlignment="1">
      <alignment horizontal="center" wrapText="1"/>
    </xf>
    <xf numFmtId="0" fontId="26" fillId="0" borderId="101" xfId="0" applyFont="1" applyBorder="1" applyAlignment="1">
      <alignment horizontal="center" wrapText="1"/>
    </xf>
    <xf numFmtId="9" fontId="26" fillId="0" borderId="39" xfId="0" applyNumberFormat="1" applyFont="1" applyBorder="1" applyAlignment="1">
      <alignment horizontal="center" vertical="center"/>
    </xf>
    <xf numFmtId="9" fontId="26" fillId="0" borderId="66" xfId="0" applyNumberFormat="1" applyFont="1" applyBorder="1" applyAlignment="1">
      <alignment horizontal="center" vertical="center"/>
    </xf>
    <xf numFmtId="0" fontId="26" fillId="4" borderId="71"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4" borderId="75" xfId="0" applyFont="1" applyFill="1" applyBorder="1" applyAlignment="1">
      <alignment horizontal="center" vertical="center" wrapText="1"/>
    </xf>
    <xf numFmtId="0" fontId="22" fillId="0" borderId="36" xfId="0" applyFont="1" applyBorder="1" applyAlignment="1">
      <alignment horizontal="left" vertical="center"/>
    </xf>
    <xf numFmtId="0" fontId="22" fillId="4" borderId="32" xfId="0" applyFont="1" applyFill="1" applyBorder="1" applyAlignment="1">
      <alignment vertical="center" wrapText="1"/>
    </xf>
    <xf numFmtId="12" fontId="22" fillId="4" borderId="32" xfId="0" applyNumberFormat="1" applyFont="1" applyFill="1" applyBorder="1" applyAlignment="1">
      <alignment vertical="center"/>
    </xf>
    <xf numFmtId="0" fontId="21" fillId="0" borderId="43" xfId="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7" fillId="0" borderId="60" xfId="0" applyFont="1" applyBorder="1" applyAlignment="1">
      <alignment horizontal="center" vertical="center"/>
    </xf>
    <xf numFmtId="0" fontId="27" fillId="0" borderId="41" xfId="0" applyFont="1" applyBorder="1" applyAlignment="1">
      <alignment horizontal="center" vertical="center" wrapText="1"/>
    </xf>
    <xf numFmtId="168" fontId="26" fillId="0" borderId="43" xfId="0" applyNumberFormat="1" applyFont="1" applyBorder="1" applyAlignment="1">
      <alignment horizontal="center" vertical="center"/>
    </xf>
    <xf numFmtId="0" fontId="27" fillId="0" borderId="170" xfId="0" applyFont="1" applyBorder="1" applyAlignment="1">
      <alignment horizontal="center" vertical="center"/>
    </xf>
    <xf numFmtId="9" fontId="22" fillId="0" borderId="45" xfId="0" applyNumberFormat="1" applyFont="1" applyBorder="1" applyAlignment="1">
      <alignment horizontal="center" vertical="center"/>
    </xf>
    <xf numFmtId="0" fontId="30" fillId="0" borderId="43" xfId="0"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left"/>
    </xf>
    <xf numFmtId="2" fontId="27" fillId="0" borderId="0" xfId="0" applyNumberFormat="1" applyFont="1" applyAlignment="1">
      <alignment horizontal="center" vertical="center"/>
    </xf>
    <xf numFmtId="0" fontId="27" fillId="0" borderId="0" xfId="0" applyFont="1" applyAlignment="1">
      <alignment horizontal="center" vertical="center" wrapText="1"/>
    </xf>
    <xf numFmtId="2" fontId="22" fillId="0" borderId="0" xfId="0" applyNumberFormat="1" applyFont="1" applyAlignment="1">
      <alignment horizontal="center" vertical="center"/>
    </xf>
    <xf numFmtId="0" fontId="22" fillId="0" borderId="0" xfId="0" applyFont="1" applyAlignment="1">
      <alignment horizontal="center" vertical="center" wrapText="1"/>
    </xf>
    <xf numFmtId="0" fontId="27" fillId="0" borderId="0" xfId="0" applyFont="1" applyAlignment="1">
      <alignment horizontal="center" vertical="center"/>
    </xf>
    <xf numFmtId="165" fontId="22" fillId="0" borderId="0" xfId="0" applyNumberFormat="1" applyFont="1" applyAlignment="1">
      <alignment horizontal="center" vertical="center"/>
    </xf>
    <xf numFmtId="1" fontId="22" fillId="0" borderId="0" xfId="0" applyNumberFormat="1" applyFont="1" applyAlignment="1">
      <alignment horizontal="center" wrapText="1"/>
    </xf>
    <xf numFmtId="9" fontId="22" fillId="0" borderId="0" xfId="0" applyNumberFormat="1" applyFont="1" applyAlignment="1">
      <alignment horizontal="center" vertical="center"/>
    </xf>
    <xf numFmtId="9" fontId="22" fillId="0" borderId="0" xfId="0" applyNumberFormat="1" applyFont="1" applyAlignment="1" applyProtection="1">
      <alignment horizontal="center" vertical="center"/>
      <protection locked="0"/>
    </xf>
    <xf numFmtId="14" fontId="22" fillId="0" borderId="0" xfId="0" applyNumberFormat="1" applyFont="1" applyAlignment="1">
      <alignment horizontal="center" vertical="center"/>
    </xf>
    <xf numFmtId="0" fontId="22" fillId="0" borderId="0" xfId="0" applyFont="1" applyAlignment="1">
      <alignment horizontal="left" vertical="top"/>
    </xf>
    <xf numFmtId="14" fontId="22" fillId="0" borderId="43" xfId="0" applyNumberFormat="1" applyFont="1" applyBorder="1" applyAlignment="1">
      <alignment horizontal="center" vertical="center"/>
    </xf>
    <xf numFmtId="0" fontId="21" fillId="0" borderId="43" xfId="1" applyFill="1" applyBorder="1" applyAlignment="1">
      <alignment horizontal="center" vertical="center" wrapText="1"/>
    </xf>
    <xf numFmtId="0" fontId="26" fillId="0" borderId="32" xfId="0" applyFont="1" applyBorder="1" applyAlignment="1">
      <alignment horizontal="left" vertical="center"/>
    </xf>
    <xf numFmtId="0" fontId="26" fillId="0" borderId="32" xfId="0" applyFont="1" applyBorder="1" applyAlignment="1">
      <alignment horizontal="left" vertical="center" wrapText="1"/>
    </xf>
    <xf numFmtId="0" fontId="22" fillId="0" borderId="0" xfId="0" applyFont="1" applyAlignment="1">
      <alignment horizontal="left"/>
    </xf>
    <xf numFmtId="0" fontId="22" fillId="0" borderId="209" xfId="0" applyFont="1" applyBorder="1" applyAlignment="1">
      <alignment horizontal="center" vertical="center"/>
    </xf>
    <xf numFmtId="0" fontId="22" fillId="0" borderId="210" xfId="0" applyFont="1" applyBorder="1" applyAlignment="1">
      <alignment horizontal="center" vertical="center"/>
    </xf>
    <xf numFmtId="0" fontId="22" fillId="0" borderId="212" xfId="0" applyFont="1" applyBorder="1" applyAlignment="1">
      <alignment horizontal="center" vertical="center"/>
    </xf>
    <xf numFmtId="14" fontId="22" fillId="0" borderId="212" xfId="0" applyNumberFormat="1" applyFont="1" applyBorder="1" applyAlignment="1">
      <alignment horizontal="center" vertical="center"/>
    </xf>
    <xf numFmtId="0" fontId="22" fillId="0" borderId="212" xfId="0" applyFont="1" applyBorder="1" applyAlignment="1">
      <alignment horizontal="center" vertical="center" wrapText="1"/>
    </xf>
    <xf numFmtId="0" fontId="22" fillId="0" borderId="213" xfId="0" applyFont="1" applyBorder="1" applyAlignment="1">
      <alignment horizontal="center" vertical="center"/>
    </xf>
    <xf numFmtId="0" fontId="22" fillId="0" borderId="214" xfId="0" applyFont="1" applyBorder="1" applyAlignment="1">
      <alignment horizontal="center" vertical="center"/>
    </xf>
    <xf numFmtId="0" fontId="22" fillId="0" borderId="216" xfId="0" applyFont="1" applyBorder="1" applyAlignment="1">
      <alignment horizontal="center" vertical="center"/>
    </xf>
    <xf numFmtId="0" fontId="22" fillId="0" borderId="217" xfId="0" applyFont="1" applyBorder="1" applyAlignment="1">
      <alignment horizontal="center" vertical="center"/>
    </xf>
    <xf numFmtId="0" fontId="22" fillId="0" borderId="219" xfId="0" applyFont="1" applyBorder="1" applyAlignment="1">
      <alignment horizontal="center" vertical="center"/>
    </xf>
    <xf numFmtId="14" fontId="22" fillId="0" borderId="219" xfId="0" applyNumberFormat="1" applyFont="1" applyBorder="1" applyAlignment="1">
      <alignment horizontal="center" vertical="center"/>
    </xf>
    <xf numFmtId="0" fontId="22" fillId="0" borderId="219" xfId="0" applyFont="1" applyBorder="1" applyAlignment="1">
      <alignment horizontal="center" vertical="center" wrapText="1"/>
    </xf>
    <xf numFmtId="0" fontId="22" fillId="0" borderId="220" xfId="0" applyFont="1" applyBorder="1" applyAlignment="1">
      <alignment horizontal="center" vertical="center"/>
    </xf>
    <xf numFmtId="0" fontId="22" fillId="0" borderId="221" xfId="0" applyFont="1" applyBorder="1" applyAlignment="1">
      <alignment horizontal="center" vertical="center"/>
    </xf>
    <xf numFmtId="0" fontId="22" fillId="0" borderId="223" xfId="0" applyFont="1" applyBorder="1" applyAlignment="1">
      <alignment horizontal="center" vertical="center"/>
    </xf>
    <xf numFmtId="14" fontId="22" fillId="0" borderId="223" xfId="0" applyNumberFormat="1" applyFont="1" applyBorder="1" applyAlignment="1">
      <alignment horizontal="center" vertical="center"/>
    </xf>
    <xf numFmtId="0" fontId="22" fillId="0" borderId="223" xfId="0" applyFont="1" applyBorder="1" applyAlignment="1">
      <alignment horizontal="center" vertical="center" wrapText="1"/>
    </xf>
    <xf numFmtId="0" fontId="22" fillId="0" borderId="224" xfId="0" applyFont="1" applyBorder="1" applyAlignment="1">
      <alignment horizontal="center" vertical="center"/>
    </xf>
    <xf numFmtId="0" fontId="22" fillId="0" borderId="226" xfId="0" applyFont="1" applyBorder="1" applyAlignment="1">
      <alignment horizontal="center" vertical="center"/>
    </xf>
    <xf numFmtId="14" fontId="22" fillId="0" borderId="226" xfId="0" applyNumberFormat="1" applyFont="1" applyBorder="1" applyAlignment="1">
      <alignment horizontal="center" vertical="center"/>
    </xf>
    <xf numFmtId="0" fontId="22" fillId="0" borderId="226" xfId="0" applyFont="1" applyBorder="1" applyAlignment="1">
      <alignment horizontal="center" vertical="center" wrapText="1"/>
    </xf>
    <xf numFmtId="0" fontId="22" fillId="0" borderId="227" xfId="0" applyFont="1" applyBorder="1" applyAlignment="1">
      <alignment horizontal="center" vertical="center"/>
    </xf>
    <xf numFmtId="0" fontId="22" fillId="0" borderId="229" xfId="0" applyFont="1" applyBorder="1" applyAlignment="1">
      <alignment horizontal="center" vertical="center"/>
    </xf>
    <xf numFmtId="14" fontId="22" fillId="0" borderId="229" xfId="0" applyNumberFormat="1" applyFont="1" applyBorder="1" applyAlignment="1">
      <alignment horizontal="center" vertical="center"/>
    </xf>
    <xf numFmtId="0" fontId="22" fillId="0" borderId="229" xfId="0" applyFont="1" applyBorder="1" applyAlignment="1">
      <alignment horizontal="center" vertical="center" wrapText="1"/>
    </xf>
    <xf numFmtId="0" fontId="22" fillId="0" borderId="230" xfId="0" applyFont="1" applyBorder="1" applyAlignment="1">
      <alignment horizontal="center" vertical="center"/>
    </xf>
    <xf numFmtId="0" fontId="22" fillId="0" borderId="231" xfId="0" applyFont="1" applyBorder="1" applyAlignment="1">
      <alignment horizontal="center" vertical="center"/>
    </xf>
    <xf numFmtId="0" fontId="21" fillId="4" borderId="58" xfId="1" applyFill="1" applyBorder="1" applyAlignment="1" applyProtection="1">
      <alignment horizontal="center" vertical="center" wrapText="1"/>
      <protection locked="0"/>
    </xf>
    <xf numFmtId="0" fontId="22" fillId="4" borderId="151" xfId="0" applyFont="1" applyFill="1" applyBorder="1" applyAlignment="1">
      <alignment horizontal="center" vertical="center"/>
    </xf>
    <xf numFmtId="2" fontId="27" fillId="4" borderId="40" xfId="0" applyNumberFormat="1" applyFont="1" applyFill="1" applyBorder="1" applyAlignment="1">
      <alignment horizontal="center" vertical="center" wrapText="1"/>
    </xf>
    <xf numFmtId="2" fontId="27" fillId="4" borderId="107" xfId="0" applyNumberFormat="1" applyFont="1" applyFill="1" applyBorder="1" applyAlignment="1">
      <alignment horizontal="center" vertical="center" wrapText="1"/>
    </xf>
    <xf numFmtId="170" fontId="22" fillId="0" borderId="0" xfId="0" applyNumberFormat="1" applyFont="1"/>
    <xf numFmtId="0" fontId="27" fillId="0" borderId="126" xfId="0" applyFont="1" applyBorder="1" applyAlignment="1">
      <alignment horizontal="center" vertical="center" wrapText="1"/>
    </xf>
    <xf numFmtId="168" fontId="22" fillId="0" borderId="74" xfId="0" applyNumberFormat="1" applyFont="1" applyBorder="1" applyAlignment="1">
      <alignment horizontal="center" vertical="center"/>
    </xf>
    <xf numFmtId="9" fontId="22" fillId="5" borderId="74" xfId="3" applyFont="1" applyFill="1" applyBorder="1" applyAlignment="1">
      <alignment horizontal="center" vertical="center"/>
    </xf>
    <xf numFmtId="14" fontId="22" fillId="0" borderId="74" xfId="0" applyNumberFormat="1" applyFont="1" applyBorder="1" applyAlignment="1">
      <alignment horizontal="center" vertical="center" wrapText="1"/>
    </xf>
    <xf numFmtId="0" fontId="26" fillId="0" borderId="74" xfId="0" applyFont="1" applyBorder="1" applyAlignment="1">
      <alignment horizontal="center" vertical="center"/>
    </xf>
    <xf numFmtId="0" fontId="21" fillId="0" borderId="74" xfId="1" applyBorder="1" applyAlignment="1">
      <alignment horizontal="center" vertical="center" wrapText="1"/>
    </xf>
    <xf numFmtId="0" fontId="27" fillId="4" borderId="48" xfId="0" applyFont="1" applyFill="1" applyBorder="1" applyAlignment="1">
      <alignment horizontal="center" vertical="center"/>
    </xf>
    <xf numFmtId="0" fontId="22" fillId="4" borderId="236" xfId="0" applyFont="1" applyFill="1" applyBorder="1" applyAlignment="1">
      <alignment horizontal="center" vertical="center" wrapText="1"/>
    </xf>
    <xf numFmtId="0" fontId="22" fillId="4" borderId="237" xfId="0" applyFont="1" applyFill="1" applyBorder="1" applyAlignment="1">
      <alignment horizontal="center" vertical="center" wrapText="1"/>
    </xf>
    <xf numFmtId="0" fontId="21" fillId="4" borderId="238" xfId="1" applyFill="1" applyBorder="1" applyAlignment="1" applyProtection="1">
      <alignment horizontal="center" vertical="center" wrapText="1"/>
      <protection locked="0"/>
    </xf>
    <xf numFmtId="0" fontId="22" fillId="4" borderId="239" xfId="0" applyFont="1" applyFill="1" applyBorder="1" applyAlignment="1">
      <alignment horizontal="center" vertical="center"/>
    </xf>
    <xf numFmtId="0" fontId="22" fillId="4" borderId="152" xfId="0" applyFont="1" applyFill="1" applyBorder="1" applyAlignment="1">
      <alignment horizontal="center" vertical="center"/>
    </xf>
    <xf numFmtId="0" fontId="21" fillId="4" borderId="43" xfId="1" applyFill="1" applyBorder="1" applyAlignment="1" applyProtection="1">
      <alignment horizontal="center" vertical="center" wrapText="1"/>
      <protection locked="0"/>
    </xf>
    <xf numFmtId="0" fontId="22" fillId="4" borderId="82" xfId="0" applyFont="1" applyFill="1" applyBorder="1" applyAlignment="1">
      <alignment horizontal="center" vertical="center"/>
    </xf>
    <xf numFmtId="9" fontId="26" fillId="0" borderId="43" xfId="3" applyFont="1" applyBorder="1" applyAlignment="1">
      <alignment horizontal="center" vertical="center"/>
    </xf>
    <xf numFmtId="9" fontId="26" fillId="0" borderId="74" xfId="3" applyFont="1" applyBorder="1" applyAlignment="1">
      <alignment horizontal="center" vertical="center"/>
    </xf>
    <xf numFmtId="0" fontId="22" fillId="0" borderId="43" xfId="0" applyFont="1" applyBorder="1" applyAlignment="1">
      <alignment horizontal="center" vertical="center" wrapText="1"/>
    </xf>
    <xf numFmtId="0" fontId="22" fillId="0" borderId="92" xfId="0" applyFont="1" applyBorder="1" applyAlignment="1">
      <alignment horizontal="center" vertical="center"/>
    </xf>
    <xf numFmtId="165" fontId="22" fillId="0" borderId="0" xfId="0" applyNumberFormat="1" applyFont="1" applyAlignment="1">
      <alignment horizontal="center" vertical="center" wrapText="1"/>
    </xf>
    <xf numFmtId="14" fontId="26" fillId="0" borderId="43" xfId="0" applyNumberFormat="1" applyFont="1" applyBorder="1" applyAlignment="1">
      <alignment horizontal="center" vertical="center"/>
    </xf>
    <xf numFmtId="165" fontId="26" fillId="0" borderId="43" xfId="0" applyNumberFormat="1" applyFont="1" applyBorder="1" applyAlignment="1">
      <alignment horizontal="center" vertical="center"/>
    </xf>
    <xf numFmtId="1" fontId="26" fillId="0" borderId="43" xfId="0" applyNumberFormat="1" applyFont="1" applyBorder="1" applyAlignment="1">
      <alignment horizontal="center" wrapText="1"/>
    </xf>
    <xf numFmtId="0" fontId="22" fillId="0" borderId="6" xfId="0" applyFont="1" applyBorder="1" applyAlignment="1">
      <alignment horizontal="left" vertical="center" wrapText="1"/>
    </xf>
    <xf numFmtId="0" fontId="22" fillId="4" borderId="51" xfId="0" applyFont="1" applyFill="1" applyBorder="1" applyAlignment="1">
      <alignment horizontal="center" vertical="center" wrapText="1"/>
    </xf>
    <xf numFmtId="0" fontId="22" fillId="0" borderId="5" xfId="0" applyFont="1" applyBorder="1"/>
    <xf numFmtId="0" fontId="13" fillId="0" borderId="0" xfId="0" applyFont="1" applyAlignment="1">
      <alignment horizontal="left" vertical="center" wrapText="1"/>
    </xf>
    <xf numFmtId="0" fontId="34" fillId="0" borderId="0" xfId="0" applyFont="1" applyAlignment="1">
      <alignment horizontal="left" vertical="center" wrapText="1"/>
    </xf>
    <xf numFmtId="0" fontId="22" fillId="0" borderId="32"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32" xfId="0" applyFont="1" applyBorder="1" applyAlignment="1">
      <alignment horizontal="center" vertical="center"/>
    </xf>
    <xf numFmtId="14" fontId="22" fillId="0" borderId="32" xfId="0" applyNumberFormat="1" applyFont="1" applyBorder="1" applyAlignment="1">
      <alignment horizontal="center" vertical="center"/>
    </xf>
    <xf numFmtId="0" fontId="22" fillId="0" borderId="0" xfId="0" applyFont="1" applyAlignment="1">
      <alignment horizontal="left" vertical="top" wrapText="1"/>
    </xf>
    <xf numFmtId="0" fontId="24" fillId="0" borderId="0" xfId="0" applyFont="1" applyAlignment="1">
      <alignment horizontal="left"/>
    </xf>
    <xf numFmtId="0" fontId="22" fillId="0" borderId="0" xfId="0" applyFont="1" applyAlignment="1">
      <alignment horizontal="left" wrapText="1"/>
    </xf>
    <xf numFmtId="0" fontId="22" fillId="0" borderId="74" xfId="0" applyFont="1" applyBorder="1" applyAlignment="1">
      <alignment horizontal="center" vertical="center" wrapText="1"/>
    </xf>
    <xf numFmtId="9" fontId="22" fillId="5" borderId="120" xfId="0" applyNumberFormat="1" applyFont="1" applyFill="1" applyBorder="1" applyAlignment="1" applyProtection="1">
      <alignment horizontal="center" vertical="center"/>
      <protection locked="0"/>
    </xf>
    <xf numFmtId="0" fontId="22" fillId="0" borderId="74" xfId="0" applyFont="1" applyBorder="1" applyAlignment="1">
      <alignment horizontal="center" vertical="center"/>
    </xf>
    <xf numFmtId="14" fontId="22" fillId="0" borderId="74" xfId="0" applyNumberFormat="1" applyFont="1" applyBorder="1" applyAlignment="1">
      <alignment horizontal="center" vertical="center"/>
    </xf>
    <xf numFmtId="0" fontId="30" fillId="0" borderId="74" xfId="0" applyFont="1" applyBorder="1" applyAlignment="1">
      <alignment horizontal="center" vertical="center" wrapText="1"/>
    </xf>
    <xf numFmtId="0" fontId="27" fillId="0" borderId="74" xfId="0" applyFont="1" applyBorder="1" applyAlignment="1">
      <alignment horizontal="center" vertical="center" wrapText="1"/>
    </xf>
    <xf numFmtId="0" fontId="26" fillId="4" borderId="74" xfId="0" applyFont="1" applyFill="1" applyBorder="1" applyAlignment="1">
      <alignment horizontal="center" vertical="center"/>
    </xf>
    <xf numFmtId="0" fontId="26" fillId="4" borderId="74" xfId="0" applyFont="1" applyFill="1" applyBorder="1" applyAlignment="1">
      <alignment horizontal="center" vertical="center" wrapText="1"/>
    </xf>
    <xf numFmtId="2" fontId="26" fillId="4" borderId="74" xfId="0" applyNumberFormat="1" applyFont="1" applyFill="1" applyBorder="1" applyAlignment="1">
      <alignment horizontal="center" vertical="center"/>
    </xf>
    <xf numFmtId="0" fontId="22" fillId="0" borderId="89" xfId="0" applyFont="1" applyBorder="1" applyAlignment="1">
      <alignment horizontal="center" vertical="center" wrapText="1"/>
    </xf>
    <xf numFmtId="0" fontId="22" fillId="0" borderId="89" xfId="0" applyFont="1" applyBorder="1" applyAlignment="1">
      <alignment horizontal="center" vertical="center"/>
    </xf>
    <xf numFmtId="0" fontId="22" fillId="0" borderId="43" xfId="0" applyFont="1" applyBorder="1" applyAlignment="1">
      <alignment horizontal="center" vertical="center"/>
    </xf>
    <xf numFmtId="0" fontId="21" fillId="2" borderId="45" xfId="1" applyFill="1" applyBorder="1" applyAlignment="1" applyProtection="1">
      <alignment horizontal="center" vertical="center" wrapText="1"/>
      <protection locked="0"/>
    </xf>
    <xf numFmtId="2" fontId="22" fillId="0" borderId="43" xfId="0" applyNumberFormat="1" applyFont="1" applyBorder="1" applyAlignment="1">
      <alignment horizontal="center" vertical="center"/>
    </xf>
    <xf numFmtId="165" fontId="22" fillId="0" borderId="74" xfId="0" applyNumberFormat="1" applyFont="1" applyBorder="1" applyAlignment="1">
      <alignment horizontal="center" vertical="center"/>
    </xf>
    <xf numFmtId="9" fontId="22" fillId="0" borderId="139" xfId="0" applyNumberFormat="1" applyFont="1" applyBorder="1" applyAlignment="1">
      <alignment horizontal="center" vertical="center"/>
    </xf>
    <xf numFmtId="2" fontId="27" fillId="0" borderId="43" xfId="0" applyNumberFormat="1" applyFont="1" applyBorder="1" applyAlignment="1">
      <alignment horizontal="center" vertical="center" wrapText="1"/>
    </xf>
    <xf numFmtId="9" fontId="22" fillId="0" borderId="43" xfId="0" applyNumberFormat="1" applyFont="1" applyBorder="1" applyAlignment="1">
      <alignment horizontal="center" vertical="center"/>
    </xf>
    <xf numFmtId="0" fontId="27" fillId="0" borderId="40" xfId="0" applyFont="1" applyBorder="1" applyAlignment="1">
      <alignment horizontal="center" vertical="center"/>
    </xf>
    <xf numFmtId="2" fontId="27" fillId="0" borderId="41" xfId="0" applyNumberFormat="1" applyFont="1" applyBorder="1" applyAlignment="1">
      <alignment horizontal="center" vertical="center"/>
    </xf>
    <xf numFmtId="1" fontId="22" fillId="0" borderId="74" xfId="0" applyNumberFormat="1" applyFont="1" applyBorder="1" applyAlignment="1">
      <alignment horizontal="center" vertical="center"/>
    </xf>
    <xf numFmtId="0" fontId="27" fillId="0" borderId="63" xfId="0" applyFont="1" applyBorder="1" applyAlignment="1">
      <alignment horizontal="center" vertical="center" wrapText="1"/>
    </xf>
    <xf numFmtId="0" fontId="27" fillId="0" borderId="48" xfId="0" applyFont="1" applyBorder="1" applyAlignment="1">
      <alignment horizontal="center" vertical="center" wrapText="1"/>
    </xf>
    <xf numFmtId="14" fontId="22" fillId="0" borderId="63" xfId="0" applyNumberFormat="1" applyFont="1" applyBorder="1" applyAlignment="1">
      <alignment horizontal="center" vertical="center"/>
    </xf>
    <xf numFmtId="14" fontId="22" fillId="0" borderId="48" xfId="0" applyNumberFormat="1" applyFont="1" applyBorder="1" applyAlignment="1">
      <alignment horizontal="center" vertical="center"/>
    </xf>
    <xf numFmtId="0" fontId="22" fillId="0" borderId="63" xfId="0" applyFont="1" applyBorder="1" applyAlignment="1">
      <alignment horizontal="center" vertical="center"/>
    </xf>
    <xf numFmtId="0" fontId="22" fillId="0" borderId="48" xfId="0" applyFont="1" applyBorder="1" applyAlignment="1">
      <alignment horizontal="center" vertical="center"/>
    </xf>
    <xf numFmtId="0" fontId="22" fillId="0" borderId="48" xfId="0" applyFont="1" applyBorder="1" applyAlignment="1">
      <alignment horizontal="center" vertical="center" wrapText="1"/>
    </xf>
    <xf numFmtId="0" fontId="22" fillId="0" borderId="63" xfId="0" applyFont="1" applyBorder="1" applyAlignment="1">
      <alignment horizontal="center" vertical="center" wrapText="1"/>
    </xf>
    <xf numFmtId="0" fontId="32" fillId="0" borderId="0" xfId="0" applyFont="1" applyAlignment="1">
      <alignment horizontal="left" wrapText="1"/>
    </xf>
    <xf numFmtId="0" fontId="32" fillId="0" borderId="0" xfId="0" applyFont="1" applyAlignment="1">
      <alignment horizontal="left"/>
    </xf>
    <xf numFmtId="0" fontId="22" fillId="0" borderId="0" xfId="0" applyFont="1" applyAlignment="1">
      <alignment vertical="top" wrapText="1"/>
    </xf>
    <xf numFmtId="0" fontId="22" fillId="4" borderId="32" xfId="0" applyFont="1" applyFill="1" applyBorder="1" applyAlignment="1">
      <alignment horizontal="center" vertical="center"/>
    </xf>
    <xf numFmtId="0" fontId="22" fillId="4" borderId="32" xfId="0" applyFont="1" applyFill="1" applyBorder="1" applyAlignment="1">
      <alignment horizontal="center" vertical="center" wrapText="1"/>
    </xf>
    <xf numFmtId="0" fontId="22" fillId="4" borderId="58" xfId="0" applyFont="1" applyFill="1" applyBorder="1" applyAlignment="1">
      <alignment horizontal="center" vertical="center" wrapText="1"/>
    </xf>
    <xf numFmtId="0" fontId="22" fillId="4" borderId="78" xfId="0" applyFont="1" applyFill="1" applyBorder="1" applyAlignment="1">
      <alignment horizontal="center" vertical="center" wrapText="1"/>
    </xf>
    <xf numFmtId="0" fontId="26" fillId="0" borderId="43" xfId="0" applyFont="1" applyBorder="1" applyAlignment="1">
      <alignment horizontal="center" vertical="center"/>
    </xf>
    <xf numFmtId="0" fontId="26" fillId="0" borderId="43" xfId="0" applyFont="1" applyBorder="1" applyAlignment="1">
      <alignment horizontal="center" vertical="center" wrapText="1"/>
    </xf>
    <xf numFmtId="0" fontId="27" fillId="4" borderId="32" xfId="0" applyFont="1" applyFill="1" applyBorder="1" applyAlignment="1">
      <alignment horizontal="center" vertical="center" wrapText="1"/>
    </xf>
    <xf numFmtId="0" fontId="21" fillId="0" borderId="58" xfId="1" applyBorder="1" applyAlignment="1">
      <alignment horizontal="center" vertical="center" wrapText="1"/>
    </xf>
    <xf numFmtId="165" fontId="22" fillId="0" borderId="142" xfId="0" applyNumberFormat="1" applyFont="1" applyBorder="1" applyAlignment="1">
      <alignment horizontal="center" vertical="center"/>
    </xf>
    <xf numFmtId="0" fontId="22" fillId="0" borderId="1" xfId="0" applyFont="1" applyBorder="1" applyAlignment="1">
      <alignment horizontal="center" wrapText="1"/>
    </xf>
    <xf numFmtId="2" fontId="27" fillId="0" borderId="48" xfId="0" applyNumberFormat="1" applyFont="1" applyBorder="1" applyAlignment="1">
      <alignment horizontal="center" vertical="center" wrapText="1"/>
    </xf>
    <xf numFmtId="0" fontId="22" fillId="4" borderId="58" xfId="0" applyFont="1" applyFill="1" applyBorder="1" applyAlignment="1">
      <alignment horizontal="center" vertical="center"/>
    </xf>
    <xf numFmtId="9" fontId="22" fillId="0" borderId="75" xfId="0" applyNumberFormat="1" applyFont="1" applyBorder="1" applyAlignment="1">
      <alignment horizontal="center" vertical="center"/>
    </xf>
    <xf numFmtId="2" fontId="21" fillId="0" borderId="47" xfId="1" applyNumberFormat="1" applyBorder="1" applyAlignment="1">
      <alignment horizontal="center" vertical="center" wrapText="1"/>
    </xf>
    <xf numFmtId="0" fontId="21" fillId="0" borderId="48" xfId="1" applyBorder="1" applyAlignment="1" applyProtection="1">
      <alignment vertical="center" wrapText="1"/>
      <protection locked="0"/>
    </xf>
    <xf numFmtId="0" fontId="26" fillId="0" borderId="36" xfId="0" applyFont="1" applyBorder="1" applyAlignment="1">
      <alignment wrapText="1"/>
    </xf>
    <xf numFmtId="12" fontId="26" fillId="0" borderId="32" xfId="0" applyNumberFormat="1" applyFont="1" applyBorder="1" applyAlignment="1">
      <alignment horizontal="left" vertical="center"/>
    </xf>
    <xf numFmtId="0" fontId="22" fillId="0" borderId="17" xfId="0" applyFont="1" applyBorder="1" applyAlignment="1">
      <alignment horizontal="left" vertical="center" wrapText="1"/>
    </xf>
    <xf numFmtId="0" fontId="22" fillId="0" borderId="19" xfId="0" applyFont="1" applyBorder="1" applyAlignment="1">
      <alignment horizontal="left" vertical="center" wrapText="1"/>
    </xf>
    <xf numFmtId="0" fontId="22" fillId="0" borderId="242" xfId="0" applyFont="1" applyBorder="1" applyAlignment="1">
      <alignment horizontal="left" vertical="center" wrapText="1"/>
    </xf>
    <xf numFmtId="0" fontId="22" fillId="0" borderId="185" xfId="0" applyFont="1" applyBorder="1" applyAlignment="1">
      <alignment horizontal="center" vertical="center"/>
    </xf>
    <xf numFmtId="0" fontId="26" fillId="0" borderId="185" xfId="0" applyFont="1" applyBorder="1" applyAlignment="1">
      <alignment horizontal="center" vertical="center"/>
    </xf>
    <xf numFmtId="0" fontId="26" fillId="0" borderId="185" xfId="0" applyFont="1" applyBorder="1" applyAlignment="1">
      <alignment horizontal="center" vertical="center" wrapText="1"/>
    </xf>
    <xf numFmtId="14" fontId="26" fillId="0" borderId="185" xfId="0" applyNumberFormat="1" applyFont="1" applyBorder="1" applyAlignment="1">
      <alignment horizontal="center" vertical="center"/>
    </xf>
    <xf numFmtId="0" fontId="26" fillId="2" borderId="36" xfId="0" applyFont="1" applyFill="1" applyBorder="1" applyAlignment="1">
      <alignment wrapText="1"/>
    </xf>
    <xf numFmtId="0" fontId="26" fillId="0" borderId="35" xfId="0" applyFont="1" applyBorder="1" applyAlignment="1">
      <alignment horizontal="left" vertical="center"/>
    </xf>
    <xf numFmtId="0" fontId="26" fillId="0" borderId="62" xfId="0" applyFont="1" applyBorder="1" applyAlignment="1">
      <alignment wrapText="1"/>
    </xf>
    <xf numFmtId="0" fontId="33" fillId="0" borderId="32" xfId="0" applyFont="1" applyBorder="1" applyAlignment="1">
      <alignment horizontal="left" vertical="center"/>
    </xf>
    <xf numFmtId="0" fontId="33" fillId="0" borderId="32" xfId="0" applyFont="1" applyBorder="1" applyAlignment="1">
      <alignment horizontal="left" vertical="center" wrapText="1"/>
    </xf>
    <xf numFmtId="0" fontId="22" fillId="4" borderId="65" xfId="0" applyFont="1" applyFill="1" applyBorder="1" applyAlignment="1">
      <alignment horizontal="center" vertical="center"/>
    </xf>
    <xf numFmtId="0" fontId="22" fillId="4" borderId="65" xfId="0" applyFont="1" applyFill="1" applyBorder="1" applyAlignment="1">
      <alignment horizontal="center" vertical="center" wrapText="1"/>
    </xf>
    <xf numFmtId="0" fontId="27" fillId="4" borderId="65" xfId="0" applyFont="1" applyFill="1" applyBorder="1" applyAlignment="1">
      <alignment horizontal="center" vertical="center" wrapText="1"/>
    </xf>
    <xf numFmtId="14" fontId="22" fillId="4" borderId="65" xfId="0" applyNumberFormat="1" applyFont="1" applyFill="1" applyBorder="1" applyAlignment="1">
      <alignment horizontal="center" vertical="center"/>
    </xf>
    <xf numFmtId="0" fontId="4" fillId="0" borderId="43" xfId="0" applyFont="1" applyBorder="1" applyAlignment="1">
      <alignment horizontal="center" vertical="center" wrapText="1"/>
    </xf>
    <xf numFmtId="0" fontId="26" fillId="0" borderId="74" xfId="0" applyFont="1" applyBorder="1" applyAlignment="1">
      <alignment horizontal="center" vertical="center" wrapText="1"/>
    </xf>
    <xf numFmtId="0" fontId="27" fillId="0" borderId="64" xfId="0" applyFont="1" applyBorder="1" applyAlignment="1">
      <alignment horizontal="center" vertical="center" wrapText="1"/>
    </xf>
    <xf numFmtId="2" fontId="27" fillId="0" borderId="150" xfId="0" applyNumberFormat="1" applyFont="1" applyBorder="1" applyAlignment="1">
      <alignment horizontal="center" vertical="center"/>
    </xf>
    <xf numFmtId="2" fontId="27" fillId="0" borderId="148" xfId="0" applyNumberFormat="1" applyFont="1" applyBorder="1" applyAlignment="1">
      <alignment horizontal="center" vertical="center"/>
    </xf>
    <xf numFmtId="14" fontId="22" fillId="0" borderId="64" xfId="0" applyNumberFormat="1" applyFont="1" applyBorder="1" applyAlignment="1">
      <alignment horizontal="center" vertical="center"/>
    </xf>
    <xf numFmtId="0" fontId="22" fillId="0" borderId="64" xfId="0" applyFont="1" applyBorder="1" applyAlignment="1">
      <alignment horizontal="center" vertical="center"/>
    </xf>
    <xf numFmtId="2" fontId="22" fillId="0" borderId="64" xfId="0" applyNumberFormat="1" applyFont="1" applyBorder="1" applyAlignment="1">
      <alignment horizontal="center" vertical="center"/>
    </xf>
    <xf numFmtId="2" fontId="22" fillId="0" borderId="47" xfId="0" applyNumberFormat="1" applyFont="1" applyBorder="1" applyAlignment="1">
      <alignment horizontal="center" vertical="center"/>
    </xf>
    <xf numFmtId="0" fontId="22" fillId="0" borderId="64"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66" xfId="0" applyFont="1" applyBorder="1" applyAlignment="1">
      <alignment horizontal="center" vertical="center"/>
    </xf>
    <xf numFmtId="14" fontId="22" fillId="0" borderId="66" xfId="0" applyNumberFormat="1" applyFont="1" applyBorder="1" applyAlignment="1">
      <alignment horizontal="center" vertical="center"/>
    </xf>
    <xf numFmtId="0" fontId="22" fillId="0" borderId="84" xfId="0" applyFont="1" applyBorder="1" applyAlignment="1">
      <alignment horizontal="center" vertical="center" wrapText="1"/>
    </xf>
    <xf numFmtId="0" fontId="22" fillId="0" borderId="39" xfId="0" applyFont="1" applyBorder="1" applyAlignment="1">
      <alignment horizontal="center" vertical="center"/>
    </xf>
    <xf numFmtId="0" fontId="27" fillId="0" borderId="107" xfId="0" applyFont="1" applyBorder="1" applyAlignment="1">
      <alignment horizontal="center" vertical="center"/>
    </xf>
    <xf numFmtId="14" fontId="22" fillId="0" borderId="39" xfId="0" applyNumberFormat="1" applyFont="1" applyBorder="1" applyAlignment="1">
      <alignment horizontal="center" vertical="center"/>
    </xf>
    <xf numFmtId="0" fontId="22" fillId="0" borderId="39" xfId="0" applyFont="1" applyBorder="1" applyAlignment="1">
      <alignment horizontal="center" vertical="center" wrapText="1"/>
    </xf>
    <xf numFmtId="0" fontId="26" fillId="0" borderId="19" xfId="0" applyFont="1" applyBorder="1" applyAlignment="1">
      <alignment horizontal="center" vertical="center" wrapText="1"/>
    </xf>
    <xf numFmtId="0" fontId="33" fillId="0" borderId="3" xfId="0" applyFont="1" applyBorder="1" applyAlignment="1">
      <alignment horizontal="center" vertical="center" wrapText="1"/>
    </xf>
    <xf numFmtId="0" fontId="26" fillId="0" borderId="32" xfId="0" applyFont="1" applyBorder="1" applyAlignment="1">
      <alignment horizontal="center" vertical="center" wrapText="1"/>
    </xf>
    <xf numFmtId="0" fontId="33" fillId="0" borderId="19" xfId="0" applyFont="1" applyBorder="1" applyAlignment="1">
      <alignment horizontal="center" vertical="center"/>
    </xf>
    <xf numFmtId="0" fontId="33" fillId="0" borderId="76" xfId="0" applyFont="1" applyBorder="1" applyAlignment="1">
      <alignment horizontal="center" vertical="center" wrapText="1"/>
    </xf>
    <xf numFmtId="0" fontId="26" fillId="0" borderId="32" xfId="0" applyFont="1" applyBorder="1" applyAlignment="1">
      <alignment horizontal="center" vertical="center"/>
    </xf>
    <xf numFmtId="14" fontId="26" fillId="0" borderId="32" xfId="0" applyNumberFormat="1" applyFont="1" applyBorder="1" applyAlignment="1">
      <alignment horizontal="center" vertical="center"/>
    </xf>
    <xf numFmtId="0" fontId="22" fillId="0" borderId="47" xfId="0" applyFont="1" applyBorder="1" applyAlignment="1">
      <alignment horizontal="center" vertical="center"/>
    </xf>
    <xf numFmtId="0" fontId="22" fillId="0" borderId="155" xfId="0" applyFont="1" applyBorder="1" applyAlignment="1">
      <alignment horizontal="center" vertical="center"/>
    </xf>
    <xf numFmtId="0" fontId="22" fillId="0" borderId="151" xfId="0" applyFont="1" applyBorder="1" applyAlignment="1">
      <alignment horizontal="center" vertical="center"/>
    </xf>
    <xf numFmtId="0" fontId="22" fillId="0" borderId="47" xfId="0" applyFont="1" applyBorder="1" applyAlignment="1">
      <alignment horizontal="center" vertical="center" wrapText="1"/>
    </xf>
    <xf numFmtId="14" fontId="22" fillId="0" borderId="47" xfId="0" applyNumberFormat="1" applyFont="1" applyBorder="1" applyAlignment="1">
      <alignment horizontal="center" vertical="center"/>
    </xf>
    <xf numFmtId="0" fontId="27" fillId="0" borderId="47" xfId="0" applyFont="1" applyBorder="1" applyAlignment="1">
      <alignment horizontal="center" vertical="center" wrapText="1"/>
    </xf>
    <xf numFmtId="0" fontId="26" fillId="0" borderId="66"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2" xfId="0" applyFont="1" applyBorder="1" applyAlignment="1">
      <alignment horizontal="center" wrapText="1"/>
    </xf>
    <xf numFmtId="9" fontId="26" fillId="0" borderId="32" xfId="0" applyNumberFormat="1" applyFont="1" applyBorder="1" applyAlignment="1">
      <alignment horizontal="center" vertical="center"/>
    </xf>
    <xf numFmtId="9" fontId="26" fillId="2" borderId="32" xfId="0" applyNumberFormat="1" applyFont="1" applyFill="1" applyBorder="1" applyAlignment="1">
      <alignment horizontal="center" vertical="center"/>
    </xf>
    <xf numFmtId="0" fontId="26" fillId="0" borderId="83" xfId="0" applyFont="1" applyBorder="1" applyAlignment="1">
      <alignment horizontal="center" vertical="center" wrapText="1"/>
    </xf>
    <xf numFmtId="0" fontId="22" fillId="0" borderId="251" xfId="0" applyFont="1" applyBorder="1" applyAlignment="1">
      <alignment horizontal="center" vertical="center"/>
    </xf>
    <xf numFmtId="0" fontId="22" fillId="0" borderId="38" xfId="0" applyFont="1" applyBorder="1" applyAlignment="1">
      <alignment horizontal="center" vertical="center"/>
    </xf>
    <xf numFmtId="0" fontId="22" fillId="0" borderId="35" xfId="0" applyFont="1" applyBorder="1" applyAlignment="1">
      <alignment horizontal="center" vertical="center" wrapText="1"/>
    </xf>
    <xf numFmtId="9" fontId="22" fillId="0" borderId="35" xfId="0" applyNumberFormat="1" applyFont="1" applyBorder="1" applyAlignment="1">
      <alignment horizontal="center" vertical="center"/>
    </xf>
    <xf numFmtId="165" fontId="22" fillId="0" borderId="252" xfId="0" applyNumberFormat="1" applyFont="1" applyBorder="1" applyAlignment="1">
      <alignment horizontal="center" vertical="center"/>
    </xf>
    <xf numFmtId="0" fontId="27" fillId="0" borderId="38" xfId="0" applyFont="1" applyBorder="1" applyAlignment="1">
      <alignment horizontal="center" vertical="center" wrapText="1"/>
    </xf>
    <xf numFmtId="2" fontId="22" fillId="0" borderId="35" xfId="0" applyNumberFormat="1" applyFont="1" applyBorder="1" applyAlignment="1">
      <alignment horizontal="center" vertical="center"/>
    </xf>
    <xf numFmtId="0" fontId="22" fillId="0" borderId="35" xfId="0" applyFont="1" applyBorder="1" applyAlignment="1">
      <alignment horizontal="center" vertical="center"/>
    </xf>
    <xf numFmtId="14" fontId="22" fillId="0" borderId="35" xfId="0" applyNumberFormat="1" applyFont="1" applyBorder="1" applyAlignment="1">
      <alignment horizontal="center" vertical="center"/>
    </xf>
    <xf numFmtId="0" fontId="22" fillId="0" borderId="253" xfId="0" applyFont="1" applyBorder="1" applyAlignment="1">
      <alignment horizontal="center" vertical="center" wrapText="1"/>
    </xf>
    <xf numFmtId="0" fontId="22" fillId="0" borderId="86" xfId="0" applyFont="1" applyBorder="1" applyAlignment="1">
      <alignment horizontal="center" vertical="center" wrapText="1"/>
    </xf>
    <xf numFmtId="0" fontId="27" fillId="0" borderId="251" xfId="0" applyFont="1" applyBorder="1" applyAlignment="1">
      <alignment horizontal="center" vertical="center"/>
    </xf>
    <xf numFmtId="1" fontId="22" fillId="0" borderId="35" xfId="0" applyNumberFormat="1" applyFont="1" applyBorder="1" applyAlignment="1">
      <alignment horizontal="center" vertical="center"/>
    </xf>
    <xf numFmtId="165" fontId="22" fillId="0" borderId="35" xfId="0" applyNumberFormat="1" applyFont="1" applyBorder="1" applyAlignment="1">
      <alignment horizontal="center" vertical="center"/>
    </xf>
    <xf numFmtId="9" fontId="22" fillId="2" borderId="35" xfId="0" applyNumberFormat="1" applyFont="1" applyFill="1" applyBorder="1" applyAlignment="1" applyProtection="1">
      <alignment horizontal="center" vertical="center"/>
      <protection locked="0"/>
    </xf>
    <xf numFmtId="2" fontId="27" fillId="0" borderId="251" xfId="0" applyNumberFormat="1" applyFont="1" applyBorder="1" applyAlignment="1">
      <alignment horizontal="center" vertical="center" wrapText="1"/>
    </xf>
    <xf numFmtId="2" fontId="27" fillId="0" borderId="254" xfId="0" applyNumberFormat="1" applyFont="1" applyBorder="1" applyAlignment="1">
      <alignment horizontal="center" vertical="center"/>
    </xf>
    <xf numFmtId="0" fontId="27" fillId="0" borderId="65" xfId="0" applyFont="1" applyBorder="1" applyAlignment="1">
      <alignment horizontal="center" vertical="center" wrapText="1"/>
    </xf>
    <xf numFmtId="0" fontId="22" fillId="0" borderId="65" xfId="0" applyFont="1" applyBorder="1" applyAlignment="1">
      <alignment horizontal="center" vertical="center"/>
    </xf>
    <xf numFmtId="14" fontId="22" fillId="0" borderId="65" xfId="0" applyNumberFormat="1" applyFont="1" applyBorder="1" applyAlignment="1">
      <alignment horizontal="center" vertical="center"/>
    </xf>
    <xf numFmtId="0" fontId="22" fillId="0" borderId="65" xfId="0" applyFont="1" applyBorder="1" applyAlignment="1">
      <alignment horizontal="center" vertical="center" wrapText="1"/>
    </xf>
    <xf numFmtId="0" fontId="22" fillId="0" borderId="70" xfId="0" applyFont="1" applyBorder="1" applyAlignment="1">
      <alignment horizontal="center" vertical="center"/>
    </xf>
    <xf numFmtId="2" fontId="27" fillId="0" borderId="255" xfId="0" applyNumberFormat="1" applyFont="1" applyBorder="1" applyAlignment="1">
      <alignment horizontal="center" vertical="center"/>
    </xf>
    <xf numFmtId="0" fontId="27" fillId="0" borderId="256" xfId="0" applyFont="1" applyBorder="1" applyAlignment="1">
      <alignment horizontal="center" vertical="center" wrapText="1"/>
    </xf>
    <xf numFmtId="0" fontId="22" fillId="0" borderId="256" xfId="0" applyFont="1" applyBorder="1" applyAlignment="1">
      <alignment horizontal="center" vertical="center"/>
    </xf>
    <xf numFmtId="14" fontId="22" fillId="0" borderId="256" xfId="0" applyNumberFormat="1" applyFont="1" applyBorder="1" applyAlignment="1">
      <alignment horizontal="center" vertical="center"/>
    </xf>
    <xf numFmtId="0" fontId="22" fillId="0" borderId="256" xfId="0" applyFont="1" applyBorder="1" applyAlignment="1">
      <alignment horizontal="center" vertical="center" wrapText="1"/>
    </xf>
    <xf numFmtId="0" fontId="22" fillId="0" borderId="257" xfId="0" applyFont="1" applyBorder="1" applyAlignment="1">
      <alignment horizontal="center" vertical="center"/>
    </xf>
    <xf numFmtId="2" fontId="22" fillId="0" borderId="74" xfId="0" applyNumberFormat="1" applyFont="1" applyBorder="1" applyAlignment="1">
      <alignment horizontal="center" vertical="center"/>
    </xf>
    <xf numFmtId="0" fontId="22" fillId="4" borderId="66" xfId="0" applyFont="1" applyFill="1" applyBorder="1" applyAlignment="1">
      <alignment horizontal="center" vertical="center"/>
    </xf>
    <xf numFmtId="0" fontId="22" fillId="4" borderId="66" xfId="0" applyFont="1" applyFill="1" applyBorder="1" applyAlignment="1">
      <alignment horizontal="center" vertical="center" wrapText="1"/>
    </xf>
    <xf numFmtId="0" fontId="33" fillId="0" borderId="107" xfId="0" applyFont="1" applyBorder="1" applyAlignment="1">
      <alignment horizontal="center" vertical="center"/>
    </xf>
    <xf numFmtId="0" fontId="21" fillId="2" borderId="101" xfId="1" applyFill="1" applyBorder="1" applyAlignment="1" applyProtection="1">
      <alignment horizontal="center" vertical="center" wrapText="1"/>
      <protection locked="0"/>
    </xf>
    <xf numFmtId="0" fontId="22" fillId="0" borderId="131" xfId="0" applyFont="1" applyBorder="1" applyAlignment="1">
      <alignment horizontal="center" vertical="center" wrapText="1"/>
    </xf>
    <xf numFmtId="0" fontId="22" fillId="0" borderId="92" xfId="0" applyFont="1" applyBorder="1" applyAlignment="1">
      <alignment horizontal="center" vertical="center" wrapText="1"/>
    </xf>
    <xf numFmtId="2" fontId="27" fillId="0" borderId="41" xfId="0" applyNumberFormat="1" applyFont="1" applyBorder="1" applyAlignment="1">
      <alignment horizontal="center" vertical="center" wrapText="1"/>
    </xf>
    <xf numFmtId="2" fontId="22" fillId="0" borderId="43" xfId="0" applyNumberFormat="1" applyFont="1" applyBorder="1" applyAlignment="1">
      <alignment horizontal="center" vertical="center" wrapText="1"/>
    </xf>
    <xf numFmtId="2" fontId="27" fillId="4" borderId="64" xfId="0" applyNumberFormat="1" applyFont="1" applyFill="1" applyBorder="1" applyAlignment="1">
      <alignment horizontal="center" vertical="center" wrapText="1"/>
    </xf>
    <xf numFmtId="0" fontId="27" fillId="4" borderId="66" xfId="0" applyFont="1" applyFill="1" applyBorder="1" applyAlignment="1">
      <alignment horizontal="center" vertical="center"/>
    </xf>
    <xf numFmtId="0" fontId="27" fillId="4" borderId="64" xfId="0" applyFont="1" applyFill="1" applyBorder="1" applyAlignment="1">
      <alignment horizontal="center" vertical="center" wrapText="1"/>
    </xf>
    <xf numFmtId="14" fontId="22" fillId="4" borderId="64" xfId="0" applyNumberFormat="1" applyFont="1" applyFill="1" applyBorder="1" applyAlignment="1">
      <alignment horizontal="center" vertical="center" wrapText="1"/>
    </xf>
    <xf numFmtId="14" fontId="22" fillId="4" borderId="66" xfId="0" applyNumberFormat="1" applyFont="1" applyFill="1" applyBorder="1" applyAlignment="1">
      <alignment horizontal="center" vertical="center"/>
    </xf>
    <xf numFmtId="0" fontId="22" fillId="4" borderId="103" xfId="0" applyFont="1" applyFill="1" applyBorder="1" applyAlignment="1">
      <alignment horizontal="center" vertical="center" wrapText="1"/>
    </xf>
    <xf numFmtId="0" fontId="22" fillId="4" borderId="80" xfId="0" applyFont="1" applyFill="1" applyBorder="1" applyAlignment="1">
      <alignment horizontal="center" vertical="center" wrapText="1"/>
    </xf>
    <xf numFmtId="0" fontId="21" fillId="4" borderId="48" xfId="1" applyFill="1" applyBorder="1" applyAlignment="1" applyProtection="1">
      <alignment horizontal="center" vertical="center" wrapText="1"/>
      <protection locked="0"/>
    </xf>
    <xf numFmtId="0" fontId="21" fillId="4" borderId="64" xfId="1" applyFill="1" applyBorder="1" applyAlignment="1">
      <alignment horizontal="center" vertical="center" wrapText="1"/>
    </xf>
    <xf numFmtId="0" fontId="21" fillId="4" borderId="66" xfId="1" applyFill="1" applyBorder="1" applyAlignment="1">
      <alignment horizontal="center" vertical="center" wrapText="1"/>
    </xf>
    <xf numFmtId="0" fontId="22" fillId="4" borderId="68" xfId="0" applyFont="1" applyFill="1" applyBorder="1" applyAlignment="1">
      <alignment horizontal="center" vertical="center" wrapText="1"/>
    </xf>
    <xf numFmtId="0" fontId="22" fillId="4" borderId="97" xfId="0" applyFont="1" applyFill="1" applyBorder="1" applyAlignment="1">
      <alignment horizontal="center" vertical="center" wrapText="1"/>
    </xf>
    <xf numFmtId="0" fontId="22" fillId="4" borderId="99" xfId="0" applyFont="1" applyFill="1" applyBorder="1" applyAlignment="1">
      <alignment horizontal="center" vertical="center" wrapText="1"/>
    </xf>
    <xf numFmtId="0" fontId="22" fillId="4" borderId="100" xfId="0" applyFont="1" applyFill="1" applyBorder="1" applyAlignment="1">
      <alignment horizontal="center" vertical="center" wrapText="1"/>
    </xf>
    <xf numFmtId="0" fontId="22" fillId="4" borderId="94" xfId="0" applyFont="1" applyFill="1" applyBorder="1" applyAlignment="1">
      <alignment horizontal="center" vertical="center" wrapText="1"/>
    </xf>
    <xf numFmtId="0" fontId="27" fillId="4" borderId="61" xfId="0" applyFont="1" applyFill="1" applyBorder="1" applyAlignment="1">
      <alignment horizontal="center" vertical="center" wrapText="1"/>
    </xf>
    <xf numFmtId="0" fontId="27" fillId="4" borderId="58" xfId="0" applyFont="1" applyFill="1" applyBorder="1" applyAlignment="1">
      <alignment horizontal="center" vertical="center"/>
    </xf>
    <xf numFmtId="0" fontId="22" fillId="4" borderId="102" xfId="0" applyFont="1" applyFill="1" applyBorder="1" applyAlignment="1">
      <alignment horizontal="center" vertical="center" wrapText="1"/>
    </xf>
    <xf numFmtId="0" fontId="22" fillId="4" borderId="267" xfId="0" applyFont="1" applyFill="1" applyBorder="1" applyAlignment="1">
      <alignment horizontal="center" vertical="center" wrapText="1"/>
    </xf>
    <xf numFmtId="0" fontId="22" fillId="4" borderId="268" xfId="0" applyFont="1" applyFill="1" applyBorder="1" applyAlignment="1">
      <alignment horizontal="center" vertical="center" wrapText="1"/>
    </xf>
    <xf numFmtId="0" fontId="21" fillId="4" borderId="269" xfId="1" applyFill="1" applyBorder="1" applyAlignment="1" applyProtection="1">
      <alignment horizontal="center" vertical="center" wrapText="1"/>
      <protection locked="0"/>
    </xf>
    <xf numFmtId="0" fontId="22" fillId="4" borderId="96" xfId="0" applyFont="1" applyFill="1" applyBorder="1" applyAlignment="1">
      <alignment horizontal="center" vertical="center"/>
    </xf>
    <xf numFmtId="0" fontId="22" fillId="4" borderId="97" xfId="0" applyFont="1" applyFill="1" applyBorder="1" applyAlignment="1">
      <alignment horizontal="center" vertical="center"/>
    </xf>
    <xf numFmtId="0" fontId="22" fillId="4" borderId="69" xfId="0" applyFont="1" applyFill="1" applyBorder="1" applyAlignment="1">
      <alignment horizontal="center" vertical="center"/>
    </xf>
    <xf numFmtId="14" fontId="26" fillId="0" borderId="43" xfId="0" applyNumberFormat="1" applyFont="1" applyBorder="1" applyAlignment="1">
      <alignment horizontal="center" vertical="center" wrapText="1"/>
    </xf>
    <xf numFmtId="0" fontId="22" fillId="0" borderId="118" xfId="0" applyFont="1" applyBorder="1" applyAlignment="1">
      <alignment horizontal="center" vertical="center" wrapText="1"/>
    </xf>
    <xf numFmtId="9" fontId="22" fillId="0" borderId="74" xfId="0" applyNumberFormat="1" applyFont="1" applyBorder="1" applyAlignment="1">
      <alignment horizontal="center" vertical="center"/>
    </xf>
    <xf numFmtId="2" fontId="27" fillId="0" borderId="74" xfId="0" applyNumberFormat="1" applyFont="1" applyBorder="1" applyAlignment="1">
      <alignment horizontal="center" vertical="center" wrapText="1"/>
    </xf>
    <xf numFmtId="0" fontId="21" fillId="0" borderId="133" xfId="1" applyBorder="1" applyAlignment="1">
      <alignment horizontal="center" vertical="center" wrapText="1"/>
    </xf>
    <xf numFmtId="0" fontId="22" fillId="0" borderId="82" xfId="0" applyFont="1" applyBorder="1" applyAlignment="1">
      <alignment vertical="center" wrapText="1"/>
    </xf>
    <xf numFmtId="2" fontId="27" fillId="4" borderId="43" xfId="0" applyNumberFormat="1" applyFont="1" applyFill="1" applyBorder="1" applyAlignment="1">
      <alignment horizontal="center" vertical="center"/>
    </xf>
    <xf numFmtId="0" fontId="22" fillId="4" borderId="62" xfId="0" applyFont="1" applyFill="1" applyBorder="1" applyAlignment="1">
      <alignment vertical="center" wrapText="1"/>
    </xf>
    <xf numFmtId="0" fontId="22" fillId="0" borderId="185" xfId="0" applyFont="1" applyBorder="1" applyAlignment="1">
      <alignment horizontal="center" vertical="center" wrapText="1"/>
    </xf>
    <xf numFmtId="2" fontId="22" fillId="4" borderId="74" xfId="0" applyNumberFormat="1" applyFont="1" applyFill="1" applyBorder="1" applyAlignment="1">
      <alignment horizontal="center" vertical="center"/>
    </xf>
    <xf numFmtId="0" fontId="27" fillId="4" borderId="172" xfId="0" applyFont="1" applyFill="1" applyBorder="1" applyAlignment="1">
      <alignment horizontal="center" vertical="center" wrapText="1"/>
    </xf>
    <xf numFmtId="1" fontId="22" fillId="4" borderId="74" xfId="0" applyNumberFormat="1" applyFont="1" applyFill="1" applyBorder="1" applyAlignment="1">
      <alignment horizontal="center" vertical="center"/>
    </xf>
    <xf numFmtId="0" fontId="22" fillId="4" borderId="74" xfId="0" applyFont="1" applyFill="1" applyBorder="1" applyAlignment="1">
      <alignment horizontal="center" vertical="center"/>
    </xf>
    <xf numFmtId="0" fontId="22" fillId="4" borderId="74" xfId="0" applyFont="1" applyFill="1" applyBorder="1" applyAlignment="1">
      <alignment horizontal="center" vertical="center" wrapText="1"/>
    </xf>
    <xf numFmtId="14" fontId="22" fillId="0" borderId="78" xfId="0" applyNumberFormat="1" applyFont="1" applyBorder="1" applyAlignment="1">
      <alignment horizontal="center" vertical="center" wrapText="1"/>
    </xf>
    <xf numFmtId="2" fontId="22" fillId="0" borderId="78" xfId="0" applyNumberFormat="1" applyFont="1" applyBorder="1" applyAlignment="1">
      <alignment horizontal="center" vertical="center" wrapText="1"/>
    </xf>
    <xf numFmtId="2" fontId="21" fillId="0" borderId="78" xfId="1" applyNumberFormat="1" applyBorder="1" applyAlignment="1">
      <alignment horizontal="center" vertical="center" wrapText="1"/>
    </xf>
    <xf numFmtId="0" fontId="22" fillId="0" borderId="270" xfId="0" applyFont="1" applyBorder="1" applyAlignment="1">
      <alignment horizontal="center" vertical="center"/>
    </xf>
    <xf numFmtId="165" fontId="26" fillId="0" borderId="74" xfId="0" applyNumberFormat="1" applyFont="1" applyBorder="1" applyAlignment="1">
      <alignment horizontal="center" vertical="center"/>
    </xf>
    <xf numFmtId="0" fontId="33" fillId="0" borderId="126" xfId="0" applyFont="1" applyBorder="1" applyAlignment="1">
      <alignment horizontal="center" vertical="center"/>
    </xf>
    <xf numFmtId="1" fontId="26" fillId="0" borderId="74" xfId="0" applyNumberFormat="1" applyFont="1" applyBorder="1" applyAlignment="1">
      <alignment horizontal="center" wrapText="1"/>
    </xf>
    <xf numFmtId="3" fontId="26" fillId="0" borderId="185" xfId="0" applyNumberFormat="1" applyFont="1" applyBorder="1" applyAlignment="1">
      <alignment horizontal="center"/>
    </xf>
    <xf numFmtId="9" fontId="26" fillId="0" borderId="185" xfId="0" applyNumberFormat="1" applyFont="1" applyBorder="1" applyAlignment="1">
      <alignment horizontal="center"/>
    </xf>
    <xf numFmtId="9" fontId="26" fillId="5" borderId="185" xfId="0" applyNumberFormat="1" applyFont="1" applyFill="1" applyBorder="1" applyAlignment="1" applyProtection="1">
      <alignment horizontal="center" vertical="center"/>
      <protection locked="0"/>
    </xf>
    <xf numFmtId="0" fontId="33" fillId="4" borderId="41" xfId="0" applyFont="1" applyFill="1" applyBorder="1" applyAlignment="1">
      <alignment horizontal="center" vertical="center" wrapText="1"/>
    </xf>
    <xf numFmtId="0" fontId="26" fillId="4" borderId="43" xfId="0" applyFont="1" applyFill="1" applyBorder="1" applyAlignment="1">
      <alignment horizontal="center" vertical="center"/>
    </xf>
    <xf numFmtId="0" fontId="26" fillId="4" borderId="43" xfId="0" applyFont="1" applyFill="1" applyBorder="1" applyAlignment="1">
      <alignment horizontal="center" vertical="center" wrapText="1"/>
    </xf>
    <xf numFmtId="2" fontId="26" fillId="4" borderId="43" xfId="0" applyNumberFormat="1" applyFont="1" applyFill="1" applyBorder="1" applyAlignment="1">
      <alignment horizontal="center" vertical="center"/>
    </xf>
    <xf numFmtId="1" fontId="26" fillId="4" borderId="43" xfId="0" applyNumberFormat="1" applyFont="1" applyFill="1" applyBorder="1" applyAlignment="1">
      <alignment horizontal="center" vertical="center"/>
    </xf>
    <xf numFmtId="2" fontId="26" fillId="4" borderId="45" xfId="0" applyNumberFormat="1" applyFont="1" applyFill="1" applyBorder="1" applyAlignment="1">
      <alignment horizontal="center" vertical="center"/>
    </xf>
    <xf numFmtId="9" fontId="26" fillId="4" borderId="43" xfId="0" applyNumberFormat="1" applyFont="1" applyFill="1" applyBorder="1" applyAlignment="1">
      <alignment horizontal="center" vertical="center"/>
    </xf>
    <xf numFmtId="165" fontId="26" fillId="4" borderId="61" xfId="0" applyNumberFormat="1" applyFont="1" applyFill="1" applyBorder="1" applyAlignment="1">
      <alignment horizontal="center" vertical="center"/>
    </xf>
    <xf numFmtId="2" fontId="33" fillId="4" borderId="43" xfId="0" applyNumberFormat="1" applyFont="1" applyFill="1" applyBorder="1" applyAlignment="1">
      <alignment horizontal="center" vertical="center"/>
    </xf>
    <xf numFmtId="0" fontId="33" fillId="4" borderId="43" xfId="0" applyFont="1" applyFill="1" applyBorder="1" applyAlignment="1">
      <alignment horizontal="center" vertical="center" wrapText="1"/>
    </xf>
    <xf numFmtId="14" fontId="26" fillId="4" borderId="43" xfId="0" applyNumberFormat="1" applyFont="1" applyFill="1" applyBorder="1" applyAlignment="1">
      <alignment horizontal="center" vertical="center"/>
    </xf>
    <xf numFmtId="0" fontId="26" fillId="4" borderId="89" xfId="0" applyFont="1" applyFill="1" applyBorder="1" applyAlignment="1">
      <alignment horizontal="center" vertical="center"/>
    </xf>
    <xf numFmtId="0" fontId="26" fillId="4" borderId="92" xfId="0" applyFont="1" applyFill="1" applyBorder="1" applyAlignment="1">
      <alignment horizontal="center" vertical="center"/>
    </xf>
    <xf numFmtId="0" fontId="4" fillId="0" borderId="36" xfId="0" applyFont="1" applyBorder="1" applyAlignment="1">
      <alignment wrapText="1"/>
    </xf>
    <xf numFmtId="12" fontId="4" fillId="0" borderId="32" xfId="0" applyNumberFormat="1" applyFont="1" applyBorder="1" applyAlignment="1">
      <alignment horizontal="left" vertical="center"/>
    </xf>
    <xf numFmtId="0" fontId="4" fillId="0" borderId="19" xfId="0" applyFont="1" applyBorder="1" applyAlignment="1">
      <alignment horizontal="left" vertical="center" wrapText="1"/>
    </xf>
    <xf numFmtId="0" fontId="26" fillId="0" borderId="19" xfId="0" applyFont="1" applyBorder="1" applyAlignment="1">
      <alignment horizontal="left" vertical="center" wrapText="1"/>
    </xf>
    <xf numFmtId="0" fontId="26" fillId="0" borderId="19" xfId="0" applyFont="1" applyBorder="1" applyAlignment="1">
      <alignment wrapText="1"/>
    </xf>
    <xf numFmtId="12" fontId="26" fillId="0" borderId="19" xfId="0" applyNumberFormat="1" applyFont="1" applyBorder="1" applyAlignment="1">
      <alignment horizontal="left" vertical="center" wrapText="1"/>
    </xf>
    <xf numFmtId="165" fontId="4" fillId="6" borderId="240" xfId="0" applyNumberFormat="1" applyFont="1" applyFill="1" applyBorder="1" applyAlignment="1">
      <alignment horizontal="center" vertical="center"/>
    </xf>
    <xf numFmtId="0" fontId="4" fillId="0" borderId="12" xfId="0" applyFont="1" applyBorder="1" applyAlignment="1">
      <alignment horizontal="center" vertical="center"/>
    </xf>
    <xf numFmtId="9" fontId="4" fillId="0" borderId="12" xfId="0" applyNumberFormat="1" applyFont="1" applyBorder="1" applyAlignment="1">
      <alignment horizontal="center"/>
    </xf>
    <xf numFmtId="0" fontId="4" fillId="6" borderId="240" xfId="0" applyFont="1" applyFill="1" applyBorder="1" applyAlignment="1">
      <alignment horizontal="center" vertical="center"/>
    </xf>
    <xf numFmtId="0" fontId="21" fillId="0" borderId="74" xfId="1" applyBorder="1" applyAlignment="1" applyProtection="1">
      <alignment horizontal="center" vertical="center" wrapText="1"/>
      <protection locked="0"/>
    </xf>
    <xf numFmtId="14" fontId="21" fillId="0" borderId="43" xfId="1" applyNumberFormat="1" applyBorder="1" applyAlignment="1">
      <alignment horizontal="center" vertical="center" wrapText="1"/>
    </xf>
    <xf numFmtId="14" fontId="21" fillId="0" borderId="74" xfId="1" applyNumberFormat="1" applyBorder="1" applyAlignment="1">
      <alignment horizontal="center" vertical="center" wrapText="1"/>
    </xf>
    <xf numFmtId="0" fontId="21" fillId="4" borderId="3" xfId="1" applyFill="1" applyBorder="1" applyAlignment="1">
      <alignment horizontal="center" vertical="center" wrapText="1"/>
    </xf>
    <xf numFmtId="0" fontId="21" fillId="4" borderId="4" xfId="1" applyFill="1" applyBorder="1" applyAlignment="1">
      <alignment horizontal="center" vertical="center" wrapText="1"/>
    </xf>
    <xf numFmtId="0" fontId="21" fillId="0" borderId="24" xfId="1" applyBorder="1" applyAlignment="1" applyProtection="1">
      <alignment horizontal="center" vertical="center" wrapText="1"/>
      <protection locked="0"/>
    </xf>
    <xf numFmtId="0" fontId="21" fillId="0" borderId="65" xfId="1" applyBorder="1" applyAlignment="1" applyProtection="1">
      <alignment horizontal="center" vertical="center" wrapText="1"/>
      <protection locked="0"/>
    </xf>
    <xf numFmtId="0" fontId="21" fillId="0" borderId="12" xfId="1" applyBorder="1" applyAlignment="1">
      <alignment horizontal="center" vertical="center" wrapText="1"/>
    </xf>
    <xf numFmtId="0" fontId="21" fillId="0" borderId="15" xfId="1" applyBorder="1" applyAlignment="1">
      <alignment horizontal="center" vertical="center" wrapText="1"/>
    </xf>
    <xf numFmtId="0" fontId="21" fillId="0" borderId="0" xfId="1" applyBorder="1" applyAlignment="1" applyProtection="1">
      <alignment horizontal="center" vertical="center" wrapText="1"/>
      <protection locked="0"/>
    </xf>
    <xf numFmtId="0" fontId="21" fillId="0" borderId="256" xfId="1" applyBorder="1" applyAlignment="1" applyProtection="1">
      <alignment horizontal="center" vertical="center" wrapText="1"/>
      <protection locked="0"/>
    </xf>
    <xf numFmtId="0" fontId="21" fillId="4" borderId="60" xfId="1" applyFill="1" applyBorder="1" applyAlignment="1" applyProtection="1">
      <alignment horizontal="center" vertical="center" wrapText="1"/>
      <protection locked="0"/>
    </xf>
    <xf numFmtId="0" fontId="21" fillId="4" borderId="61" xfId="1" applyFill="1" applyBorder="1" applyAlignment="1" applyProtection="1">
      <alignment horizontal="center" vertical="center" wrapText="1"/>
      <protection locked="0"/>
    </xf>
    <xf numFmtId="0" fontId="21" fillId="0" borderId="229" xfId="1" applyBorder="1" applyAlignment="1" applyProtection="1">
      <alignment horizontal="center" vertical="center" wrapText="1"/>
      <protection locked="0"/>
    </xf>
    <xf numFmtId="0" fontId="21" fillId="0" borderId="32" xfId="1" applyBorder="1" applyAlignment="1" applyProtection="1">
      <alignment horizontal="center" vertical="center" wrapText="1"/>
      <protection locked="0"/>
    </xf>
    <xf numFmtId="0" fontId="21" fillId="0" borderId="212" xfId="1" applyBorder="1" applyAlignment="1" applyProtection="1">
      <alignment horizontal="center" vertical="center" wrapText="1"/>
      <protection locked="0"/>
    </xf>
    <xf numFmtId="0" fontId="21" fillId="0" borderId="219" xfId="1" applyBorder="1" applyAlignment="1" applyProtection="1">
      <alignment horizontal="center" vertical="center" wrapText="1"/>
      <protection locked="0"/>
    </xf>
    <xf numFmtId="0" fontId="21" fillId="0" borderId="223" xfId="1" applyBorder="1" applyAlignment="1" applyProtection="1">
      <alignment horizontal="center" vertical="center" wrapText="1"/>
      <protection locked="0"/>
    </xf>
    <xf numFmtId="0" fontId="21" fillId="0" borderId="226" xfId="1" applyBorder="1" applyAlignment="1" applyProtection="1">
      <alignment horizontal="center" vertical="center" wrapText="1"/>
      <protection locked="0"/>
    </xf>
    <xf numFmtId="0" fontId="21" fillId="4" borderId="32" xfId="1" applyFill="1" applyBorder="1" applyAlignment="1" applyProtection="1">
      <alignment horizontal="center" vertical="center" wrapText="1"/>
      <protection locked="0"/>
    </xf>
    <xf numFmtId="0" fontId="21" fillId="0" borderId="35" xfId="1" applyBorder="1" applyAlignment="1" applyProtection="1">
      <alignment horizontal="center" vertical="center" wrapText="1"/>
      <protection locked="0"/>
    </xf>
    <xf numFmtId="0" fontId="21" fillId="4" borderId="4" xfId="1" applyFill="1" applyBorder="1" applyAlignment="1" applyProtection="1">
      <alignment horizontal="center" wrapText="1"/>
      <protection locked="0"/>
    </xf>
    <xf numFmtId="2" fontId="27" fillId="0" borderId="126" xfId="0" applyNumberFormat="1" applyFont="1" applyBorder="1" applyAlignment="1">
      <alignment horizontal="center" vertical="center"/>
    </xf>
    <xf numFmtId="0" fontId="22" fillId="0" borderId="136" xfId="0" applyFont="1" applyBorder="1" applyAlignment="1">
      <alignment horizontal="center" vertical="center"/>
    </xf>
    <xf numFmtId="0" fontId="22" fillId="0" borderId="132" xfId="0" applyFont="1" applyBorder="1" applyAlignment="1">
      <alignment horizontal="center" vertical="center"/>
    </xf>
    <xf numFmtId="0" fontId="22" fillId="0" borderId="153" xfId="0" applyFont="1" applyBorder="1" applyAlignment="1">
      <alignment horizontal="center" vertical="center"/>
    </xf>
    <xf numFmtId="0" fontId="4" fillId="0" borderId="0" xfId="0" applyFont="1" applyAlignment="1">
      <alignment horizontal="center" vertical="center"/>
    </xf>
    <xf numFmtId="0" fontId="21" fillId="4" borderId="95" xfId="1" applyFill="1" applyBorder="1" applyAlignment="1" applyProtection="1">
      <alignment horizontal="center" vertical="center" wrapText="1"/>
      <protection locked="0"/>
    </xf>
    <xf numFmtId="0" fontId="21" fillId="4" borderId="68" xfId="1" applyFill="1" applyBorder="1" applyAlignment="1" applyProtection="1">
      <alignment horizontal="center" vertical="center" wrapText="1"/>
      <protection locked="0"/>
    </xf>
    <xf numFmtId="0" fontId="21" fillId="4" borderId="46" xfId="1" applyFill="1" applyBorder="1" applyAlignment="1" applyProtection="1">
      <alignment horizontal="center" vertical="center" wrapText="1"/>
      <protection locked="0"/>
    </xf>
    <xf numFmtId="0" fontId="21" fillId="4" borderId="71" xfId="1" applyFill="1" applyBorder="1" applyAlignment="1" applyProtection="1">
      <alignment horizontal="center" vertical="center" wrapText="1"/>
      <protection locked="0"/>
    </xf>
    <xf numFmtId="0" fontId="60" fillId="0" borderId="0" xfId="0" applyFont="1"/>
    <xf numFmtId="0" fontId="35" fillId="3" borderId="0" xfId="0" applyFont="1" applyFill="1"/>
    <xf numFmtId="0" fontId="26" fillId="4" borderId="32" xfId="0" applyFont="1" applyFill="1" applyBorder="1" applyAlignment="1">
      <alignment horizontal="left" vertical="center" wrapText="1"/>
    </xf>
    <xf numFmtId="0" fontId="21" fillId="4" borderId="65" xfId="1" applyFill="1" applyBorder="1" applyAlignment="1" applyProtection="1">
      <alignment horizontal="center" vertical="center" wrapText="1"/>
      <protection locked="0"/>
    </xf>
    <xf numFmtId="0" fontId="27" fillId="0" borderId="0" xfId="0" applyFont="1" applyAlignment="1">
      <alignment vertical="center" wrapText="1"/>
    </xf>
    <xf numFmtId="0" fontId="33" fillId="0" borderId="0" xfId="0" applyFont="1" applyAlignment="1">
      <alignment horizontal="center" vertical="center" wrapText="1"/>
    </xf>
    <xf numFmtId="2" fontId="45" fillId="0" borderId="12" xfId="0" applyNumberFormat="1" applyFont="1" applyBorder="1"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165" fontId="45" fillId="0" borderId="0" xfId="0" applyNumberFormat="1" applyFont="1" applyAlignment="1">
      <alignment horizontal="center"/>
    </xf>
    <xf numFmtId="3" fontId="26" fillId="0" borderId="0" xfId="0" applyNumberFormat="1" applyFont="1" applyAlignment="1">
      <alignment horizontal="center"/>
    </xf>
    <xf numFmtId="9" fontId="26" fillId="0" borderId="0" xfId="0" applyNumberFormat="1" applyFont="1" applyAlignment="1">
      <alignment horizontal="center"/>
    </xf>
    <xf numFmtId="2" fontId="33" fillId="0" borderId="0" xfId="0" applyNumberFormat="1" applyFont="1" applyAlignment="1">
      <alignment horizontal="center" vertical="center"/>
    </xf>
    <xf numFmtId="2" fontId="26" fillId="0" borderId="0" xfId="0" applyNumberFormat="1" applyFont="1" applyAlignment="1">
      <alignment horizontal="center" vertical="center"/>
    </xf>
    <xf numFmtId="14" fontId="45" fillId="0" borderId="0" xfId="0" applyNumberFormat="1" applyFont="1" applyAlignment="1">
      <alignment horizontal="center" vertical="center"/>
    </xf>
    <xf numFmtId="0" fontId="22" fillId="3" borderId="0" xfId="0" applyFont="1" applyFill="1" applyAlignment="1">
      <alignment vertical="top" wrapText="1"/>
    </xf>
    <xf numFmtId="0" fontId="22" fillId="3" borderId="0" xfId="0" applyFont="1" applyFill="1" applyAlignment="1">
      <alignment horizontal="left" vertical="top"/>
    </xf>
    <xf numFmtId="0" fontId="22" fillId="3" borderId="0" xfId="0" applyFont="1" applyFill="1" applyAlignment="1">
      <alignment horizontal="left" vertical="top" wrapText="1"/>
    </xf>
    <xf numFmtId="0" fontId="22" fillId="3" borderId="0" xfId="0" applyFont="1" applyFill="1" applyAlignment="1">
      <alignment horizontal="left"/>
    </xf>
    <xf numFmtId="0" fontId="22" fillId="3" borderId="0" xfId="0" applyFont="1" applyFill="1" applyAlignment="1">
      <alignment wrapText="1"/>
    </xf>
    <xf numFmtId="9" fontId="26" fillId="2" borderId="0" xfId="0" applyNumberFormat="1" applyFont="1" applyFill="1" applyAlignment="1" applyProtection="1">
      <alignment horizontal="center" vertical="center"/>
      <protection locked="0"/>
    </xf>
    <xf numFmtId="0" fontId="33" fillId="4" borderId="32" xfId="0" applyFont="1" applyFill="1" applyBorder="1" applyAlignment="1">
      <alignment horizontal="left" vertical="center"/>
    </xf>
    <xf numFmtId="0" fontId="22" fillId="0" borderId="282" xfId="0" applyFont="1" applyBorder="1" applyAlignment="1">
      <alignment horizontal="center" vertical="center"/>
    </xf>
    <xf numFmtId="2" fontId="21" fillId="0" borderId="81" xfId="1" applyNumberFormat="1" applyBorder="1" applyAlignment="1">
      <alignment horizontal="center" vertical="center" wrapText="1"/>
    </xf>
    <xf numFmtId="165" fontId="22" fillId="4" borderId="37" xfId="0" applyNumberFormat="1" applyFont="1" applyFill="1" applyBorder="1" applyAlignment="1">
      <alignment horizontal="center" vertical="center"/>
    </xf>
    <xf numFmtId="0" fontId="27" fillId="4" borderId="256" xfId="0" applyFont="1" applyFill="1" applyBorder="1" applyAlignment="1">
      <alignment horizontal="center" vertical="center" wrapText="1"/>
    </xf>
    <xf numFmtId="0" fontId="22" fillId="4" borderId="256" xfId="0" applyFont="1" applyFill="1" applyBorder="1" applyAlignment="1">
      <alignment horizontal="center" vertical="center"/>
    </xf>
    <xf numFmtId="14" fontId="22" fillId="4" borderId="256" xfId="0" applyNumberFormat="1" applyFont="1" applyFill="1" applyBorder="1" applyAlignment="1">
      <alignment horizontal="center" vertical="center"/>
    </xf>
    <xf numFmtId="0" fontId="22" fillId="4" borderId="256" xfId="0" applyFont="1" applyFill="1" applyBorder="1" applyAlignment="1">
      <alignment horizontal="center" vertical="center" wrapText="1"/>
    </xf>
    <xf numFmtId="0" fontId="22" fillId="4" borderId="284" xfId="0" applyFont="1" applyFill="1" applyBorder="1" applyAlignment="1">
      <alignment horizontal="center" vertical="center" wrapText="1"/>
    </xf>
    <xf numFmtId="0" fontId="22" fillId="4" borderId="285" xfId="0" applyFont="1" applyFill="1" applyBorder="1" applyAlignment="1">
      <alignment horizontal="center" vertical="center" wrapText="1"/>
    </xf>
    <xf numFmtId="0" fontId="21" fillId="4" borderId="286" xfId="1" applyFill="1" applyBorder="1" applyAlignment="1" applyProtection="1">
      <alignment horizontal="center" vertical="center" wrapText="1"/>
      <protection locked="0"/>
    </xf>
    <xf numFmtId="0" fontId="22" fillId="4" borderId="287" xfId="0" applyFont="1" applyFill="1" applyBorder="1" applyAlignment="1">
      <alignment horizontal="center" vertical="center"/>
    </xf>
    <xf numFmtId="0" fontId="22" fillId="4" borderId="257" xfId="0" applyFont="1" applyFill="1" applyBorder="1" applyAlignment="1">
      <alignment horizontal="center" vertical="center"/>
    </xf>
    <xf numFmtId="165" fontId="22" fillId="4" borderId="46" xfId="0" applyNumberFormat="1" applyFont="1" applyFill="1" applyBorder="1" applyAlignment="1">
      <alignment horizontal="center" vertical="center"/>
    </xf>
    <xf numFmtId="0" fontId="22" fillId="4" borderId="90" xfId="0" applyFont="1" applyFill="1" applyBorder="1" applyAlignment="1">
      <alignment horizontal="center" vertical="center" wrapText="1"/>
    </xf>
    <xf numFmtId="0" fontId="22" fillId="4" borderId="288" xfId="0" applyFont="1" applyFill="1" applyBorder="1" applyAlignment="1">
      <alignment horizontal="center" vertical="center" wrapText="1"/>
    </xf>
    <xf numFmtId="0" fontId="21" fillId="4" borderId="158" xfId="1" applyFill="1" applyBorder="1" applyAlignment="1" applyProtection="1">
      <alignment horizontal="center" vertical="center" wrapText="1"/>
      <protection locked="0"/>
    </xf>
    <xf numFmtId="0" fontId="22" fillId="4" borderId="289" xfId="0" applyFont="1" applyFill="1" applyBorder="1" applyAlignment="1">
      <alignment horizontal="center" vertical="center"/>
    </xf>
    <xf numFmtId="0" fontId="27" fillId="4" borderId="283" xfId="0" applyFont="1" applyFill="1" applyBorder="1" applyAlignment="1">
      <alignment horizontal="center" vertical="center" wrapText="1"/>
    </xf>
    <xf numFmtId="2" fontId="27" fillId="0" borderId="132" xfId="0" applyNumberFormat="1" applyFont="1" applyBorder="1" applyAlignment="1">
      <alignment horizontal="center" vertical="center" wrapText="1"/>
    </xf>
    <xf numFmtId="2" fontId="27" fillId="0" borderId="128" xfId="0" applyNumberFormat="1" applyFont="1" applyBorder="1" applyAlignment="1">
      <alignment horizontal="center" vertical="center" wrapText="1"/>
    </xf>
    <xf numFmtId="2" fontId="22" fillId="0" borderId="128" xfId="0" applyNumberFormat="1" applyFont="1" applyBorder="1" applyAlignment="1">
      <alignment horizontal="center" vertical="center" wrapText="1"/>
    </xf>
    <xf numFmtId="14" fontId="22" fillId="0" borderId="128" xfId="0" applyNumberFormat="1" applyFont="1" applyBorder="1" applyAlignment="1">
      <alignment horizontal="center" vertical="center"/>
    </xf>
    <xf numFmtId="0" fontId="22" fillId="0" borderId="128" xfId="0" applyFont="1" applyBorder="1" applyAlignment="1">
      <alignment horizontal="center" vertical="center" wrapText="1"/>
    </xf>
    <xf numFmtId="0" fontId="22" fillId="0" borderId="128" xfId="0" applyFont="1" applyBorder="1" applyAlignment="1">
      <alignment horizontal="center" vertical="center"/>
    </xf>
    <xf numFmtId="0" fontId="21" fillId="0" borderId="128" xfId="1" applyBorder="1" applyAlignment="1" applyProtection="1">
      <alignment horizontal="center" vertical="center" wrapText="1"/>
      <protection locked="0"/>
    </xf>
    <xf numFmtId="2" fontId="27" fillId="0" borderId="292" xfId="0" applyNumberFormat="1" applyFont="1" applyBorder="1" applyAlignment="1">
      <alignment horizontal="center" vertical="center" wrapText="1"/>
    </xf>
    <xf numFmtId="0" fontId="27" fillId="0" borderId="292" xfId="0" applyFont="1" applyBorder="1" applyAlignment="1">
      <alignment horizontal="center" vertical="center" wrapText="1"/>
    </xf>
    <xf numFmtId="0" fontId="22" fillId="0" borderId="292" xfId="0" applyFont="1" applyBorder="1" applyAlignment="1">
      <alignment horizontal="center" vertical="center"/>
    </xf>
    <xf numFmtId="14" fontId="22" fillId="0" borderId="292" xfId="0" applyNumberFormat="1" applyFont="1" applyBorder="1" applyAlignment="1">
      <alignment horizontal="center" vertical="center"/>
    </xf>
    <xf numFmtId="0" fontId="22" fillId="0" borderId="293" xfId="0" applyFont="1" applyBorder="1" applyAlignment="1">
      <alignment horizontal="center" vertical="center" wrapText="1"/>
    </xf>
    <xf numFmtId="2" fontId="22" fillId="0" borderId="294" xfId="0" applyNumberFormat="1" applyFont="1" applyBorder="1" applyAlignment="1">
      <alignment horizontal="center" vertical="center" wrapText="1"/>
    </xf>
    <xf numFmtId="0" fontId="22" fillId="0" borderId="294" xfId="0" applyFont="1" applyBorder="1" applyAlignment="1">
      <alignment horizontal="center" vertical="center"/>
    </xf>
    <xf numFmtId="0" fontId="22" fillId="0" borderId="294" xfId="0" applyFont="1" applyBorder="1" applyAlignment="1">
      <alignment horizontal="center" vertical="center" wrapText="1"/>
    </xf>
    <xf numFmtId="0" fontId="22" fillId="0" borderId="293" xfId="0" applyFont="1" applyBorder="1" applyAlignment="1">
      <alignment horizontal="center" vertical="center"/>
    </xf>
    <xf numFmtId="0" fontId="21" fillId="0" borderId="294" xfId="1" applyBorder="1" applyAlignment="1" applyProtection="1">
      <alignment horizontal="center" vertical="center" wrapText="1"/>
      <protection locked="0"/>
    </xf>
    <xf numFmtId="0" fontId="22" fillId="0" borderId="124" xfId="0" applyFont="1" applyBorder="1" applyAlignment="1">
      <alignment horizontal="center" vertical="center"/>
    </xf>
    <xf numFmtId="0" fontId="22" fillId="0" borderId="291" xfId="0" applyFont="1" applyBorder="1" applyAlignment="1">
      <alignment horizontal="center" vertical="center"/>
    </xf>
    <xf numFmtId="0" fontId="22" fillId="0" borderId="295" xfId="0" applyFont="1" applyBorder="1" applyAlignment="1">
      <alignment horizontal="center" vertical="center"/>
    </xf>
    <xf numFmtId="0" fontId="22" fillId="0" borderId="100" xfId="0" applyFont="1" applyBorder="1" applyAlignment="1">
      <alignment horizontal="center" vertical="center"/>
    </xf>
    <xf numFmtId="2" fontId="27" fillId="0" borderId="296" xfId="0" applyNumberFormat="1" applyFont="1" applyBorder="1" applyAlignment="1">
      <alignment horizontal="center" vertical="center" wrapText="1"/>
    </xf>
    <xf numFmtId="0" fontId="27" fillId="0" borderId="297" xfId="0" applyFont="1" applyBorder="1" applyAlignment="1">
      <alignment horizontal="center" vertical="center" wrapText="1"/>
    </xf>
    <xf numFmtId="0" fontId="22" fillId="0" borderId="297" xfId="0" applyFont="1" applyBorder="1" applyAlignment="1">
      <alignment horizontal="center" vertical="center"/>
    </xf>
    <xf numFmtId="14" fontId="22" fillId="0" borderId="297" xfId="0" applyNumberFormat="1" applyFont="1" applyBorder="1" applyAlignment="1">
      <alignment horizontal="center" vertical="center"/>
    </xf>
    <xf numFmtId="0" fontId="22" fillId="0" borderId="297" xfId="0" applyFont="1" applyBorder="1" applyAlignment="1">
      <alignment horizontal="center" vertical="center" wrapText="1"/>
    </xf>
    <xf numFmtId="2" fontId="22" fillId="0" borderId="297" xfId="0" applyNumberFormat="1" applyFont="1" applyBorder="1" applyAlignment="1">
      <alignment horizontal="center" vertical="center" wrapText="1"/>
    </xf>
    <xf numFmtId="0" fontId="21" fillId="0" borderId="297" xfId="1" applyBorder="1" applyAlignment="1" applyProtection="1">
      <alignment horizontal="center" vertical="center" wrapText="1"/>
      <protection locked="0"/>
    </xf>
    <xf numFmtId="2" fontId="27" fillId="0" borderId="299" xfId="0" applyNumberFormat="1" applyFont="1" applyBorder="1" applyAlignment="1">
      <alignment horizontal="center" vertical="center" wrapText="1"/>
    </xf>
    <xf numFmtId="0" fontId="27" fillId="0" borderId="300" xfId="0" applyFont="1" applyBorder="1" applyAlignment="1">
      <alignment horizontal="center" vertical="center" wrapText="1"/>
    </xf>
    <xf numFmtId="0" fontId="22" fillId="0" borderId="300" xfId="0" applyFont="1" applyBorder="1" applyAlignment="1">
      <alignment horizontal="center" vertical="center"/>
    </xf>
    <xf numFmtId="14" fontId="22" fillId="0" borderId="300" xfId="0" applyNumberFormat="1" applyFont="1" applyBorder="1" applyAlignment="1">
      <alignment horizontal="center" vertical="center"/>
    </xf>
    <xf numFmtId="0" fontId="22" fillId="0" borderId="300" xfId="0" applyFont="1" applyBorder="1" applyAlignment="1">
      <alignment horizontal="center" vertical="center" wrapText="1"/>
    </xf>
    <xf numFmtId="0" fontId="21" fillId="0" borderId="300" xfId="1" applyBorder="1" applyAlignment="1" applyProtection="1">
      <alignment horizontal="center" vertical="center" wrapText="1"/>
      <protection locked="0"/>
    </xf>
    <xf numFmtId="0" fontId="22" fillId="0" borderId="301" xfId="0" applyFont="1" applyBorder="1" applyAlignment="1">
      <alignment horizontal="center" vertical="center"/>
    </xf>
    <xf numFmtId="2" fontId="27" fillId="0" borderId="303" xfId="0" applyNumberFormat="1" applyFont="1" applyBorder="1" applyAlignment="1">
      <alignment horizontal="center" vertical="center" wrapText="1"/>
    </xf>
    <xf numFmtId="0" fontId="27" fillId="0" borderId="304" xfId="0" applyFont="1" applyBorder="1" applyAlignment="1">
      <alignment horizontal="center" vertical="center" wrapText="1"/>
    </xf>
    <xf numFmtId="0" fontId="22" fillId="0" borderId="304" xfId="0" applyFont="1" applyBorder="1" applyAlignment="1">
      <alignment horizontal="center" vertical="center"/>
    </xf>
    <xf numFmtId="14" fontId="22" fillId="0" borderId="304" xfId="0" applyNumberFormat="1" applyFont="1" applyBorder="1" applyAlignment="1">
      <alignment horizontal="center" vertical="center"/>
    </xf>
    <xf numFmtId="0" fontId="22" fillId="0" borderId="304" xfId="0" applyFont="1" applyBorder="1" applyAlignment="1">
      <alignment horizontal="center" vertical="center" wrapText="1"/>
    </xf>
    <xf numFmtId="2" fontId="22" fillId="0" borderId="300" xfId="0" applyNumberFormat="1" applyFont="1" applyBorder="1" applyAlignment="1">
      <alignment horizontal="center" vertical="center" wrapText="1"/>
    </xf>
    <xf numFmtId="2" fontId="22" fillId="0" borderId="304" xfId="0" applyNumberFormat="1" applyFont="1" applyBorder="1" applyAlignment="1">
      <alignment horizontal="center" vertical="center" wrapText="1"/>
    </xf>
    <xf numFmtId="0" fontId="21" fillId="0" borderId="304" xfId="1" applyBorder="1" applyAlignment="1" applyProtection="1">
      <alignment horizontal="center" vertical="center" wrapText="1"/>
      <protection locked="0"/>
    </xf>
    <xf numFmtId="0" fontId="22" fillId="0" borderId="305" xfId="0" applyFont="1" applyBorder="1" applyAlignment="1">
      <alignment horizontal="center" vertical="center"/>
    </xf>
    <xf numFmtId="0" fontId="22" fillId="0" borderId="298" xfId="0" applyFont="1" applyBorder="1" applyAlignment="1">
      <alignment horizontal="center" vertical="center"/>
    </xf>
    <xf numFmtId="14" fontId="22" fillId="4" borderId="37" xfId="0" applyNumberFormat="1" applyFont="1" applyFill="1" applyBorder="1" applyAlignment="1">
      <alignment horizontal="center" vertical="center" wrapText="1"/>
    </xf>
    <xf numFmtId="0" fontId="22" fillId="4" borderId="73" xfId="0" applyFont="1" applyFill="1" applyBorder="1" applyAlignment="1">
      <alignment horizontal="center" vertical="center" wrapText="1"/>
    </xf>
    <xf numFmtId="0" fontId="22" fillId="0" borderId="34" xfId="0" applyFont="1" applyBorder="1" applyAlignment="1">
      <alignment horizontal="center" vertical="center"/>
    </xf>
    <xf numFmtId="0" fontId="22" fillId="0" borderId="252" xfId="0" applyFont="1" applyBorder="1" applyAlignment="1">
      <alignment horizontal="center" vertical="center"/>
    </xf>
    <xf numFmtId="0" fontId="27" fillId="0" borderId="49" xfId="0" applyFont="1" applyBorder="1" applyAlignment="1">
      <alignment horizontal="center" vertical="center"/>
    </xf>
    <xf numFmtId="165" fontId="26" fillId="0" borderId="35" xfId="0" applyNumberFormat="1" applyFont="1" applyBorder="1" applyAlignment="1">
      <alignment horizontal="center" vertical="center" wrapText="1"/>
    </xf>
    <xf numFmtId="1" fontId="22" fillId="0" borderId="35" xfId="0" applyNumberFormat="1" applyFont="1" applyBorder="1" applyAlignment="1">
      <alignment horizontal="center" vertical="center" wrapText="1"/>
    </xf>
    <xf numFmtId="2" fontId="27" fillId="0" borderId="35" xfId="0" applyNumberFormat="1" applyFont="1" applyBorder="1" applyAlignment="1">
      <alignment horizontal="center" vertical="center" wrapText="1"/>
    </xf>
    <xf numFmtId="2" fontId="22" fillId="0" borderId="35" xfId="0" applyNumberFormat="1" applyFont="1" applyBorder="1" applyAlignment="1">
      <alignment horizontal="center" vertical="center" wrapText="1"/>
    </xf>
    <xf numFmtId="0" fontId="22" fillId="4" borderId="252" xfId="0" applyFont="1" applyFill="1" applyBorder="1" applyAlignment="1">
      <alignment horizontal="center" vertical="center"/>
    </xf>
    <xf numFmtId="0" fontId="45" fillId="4" borderId="35" xfId="0" applyFont="1" applyFill="1" applyBorder="1" applyAlignment="1">
      <alignment horizontal="center" vertical="center"/>
    </xf>
    <xf numFmtId="165" fontId="26" fillId="4" borderId="35" xfId="0" applyNumberFormat="1" applyFont="1" applyFill="1" applyBorder="1" applyAlignment="1">
      <alignment horizontal="center" vertical="center" wrapText="1"/>
    </xf>
    <xf numFmtId="1" fontId="22" fillId="4" borderId="35" xfId="0" applyNumberFormat="1" applyFont="1" applyFill="1" applyBorder="1" applyAlignment="1">
      <alignment horizontal="center" vertical="center" wrapText="1"/>
    </xf>
    <xf numFmtId="9" fontId="22" fillId="4" borderId="35" xfId="0" applyNumberFormat="1" applyFont="1" applyFill="1" applyBorder="1" applyAlignment="1" applyProtection="1">
      <alignment horizontal="center" vertical="center"/>
      <protection locked="0"/>
    </xf>
    <xf numFmtId="2" fontId="27" fillId="4" borderId="35" xfId="0" applyNumberFormat="1" applyFont="1" applyFill="1" applyBorder="1" applyAlignment="1">
      <alignment horizontal="center" vertical="center" wrapText="1"/>
    </xf>
    <xf numFmtId="2" fontId="22" fillId="4" borderId="35" xfId="0" applyNumberFormat="1" applyFont="1" applyFill="1" applyBorder="1" applyAlignment="1">
      <alignment horizontal="center" vertical="center" wrapText="1"/>
    </xf>
    <xf numFmtId="0" fontId="22" fillId="4" borderId="62" xfId="0" applyFont="1" applyFill="1" applyBorder="1" applyAlignment="1">
      <alignment horizontal="center" vertical="center"/>
    </xf>
    <xf numFmtId="2" fontId="33" fillId="4" borderId="290" xfId="0" applyNumberFormat="1" applyFont="1" applyFill="1" applyBorder="1" applyAlignment="1">
      <alignment horizontal="center" vertical="center"/>
    </xf>
    <xf numFmtId="2" fontId="33" fillId="4" borderId="307" xfId="0" applyNumberFormat="1" applyFont="1" applyFill="1" applyBorder="1" applyAlignment="1">
      <alignment horizontal="center" vertical="center"/>
    </xf>
    <xf numFmtId="0" fontId="33" fillId="4" borderId="41" xfId="0" applyFont="1" applyFill="1" applyBorder="1" applyAlignment="1">
      <alignment horizontal="center" vertical="center"/>
    </xf>
    <xf numFmtId="165" fontId="26" fillId="4" borderId="308" xfId="0" applyNumberFormat="1" applyFont="1" applyFill="1" applyBorder="1" applyAlignment="1">
      <alignment horizontal="center" vertical="center"/>
    </xf>
    <xf numFmtId="2" fontId="33" fillId="4" borderId="306" xfId="0" applyNumberFormat="1" applyFont="1" applyFill="1" applyBorder="1" applyAlignment="1">
      <alignment horizontal="center" vertical="center" wrapText="1"/>
    </xf>
    <xf numFmtId="0" fontId="21" fillId="4" borderId="45" xfId="1" applyFill="1" applyBorder="1" applyAlignment="1" applyProtection="1">
      <alignment horizontal="center" vertical="center" wrapText="1"/>
      <protection locked="0"/>
    </xf>
    <xf numFmtId="2" fontId="33" fillId="4" borderId="170" xfId="0" applyNumberFormat="1" applyFont="1" applyFill="1" applyBorder="1" applyAlignment="1">
      <alignment horizontal="center" vertical="center"/>
    </xf>
    <xf numFmtId="0" fontId="21" fillId="4" borderId="75" xfId="1" applyFill="1" applyBorder="1" applyAlignment="1" applyProtection="1">
      <alignment horizontal="center" vertical="center" wrapText="1"/>
      <protection locked="0"/>
    </xf>
    <xf numFmtId="0" fontId="26" fillId="4" borderId="155" xfId="0" applyFont="1" applyFill="1" applyBorder="1" applyAlignment="1">
      <alignment horizontal="center" vertical="center"/>
    </xf>
    <xf numFmtId="165" fontId="26" fillId="4" borderId="302" xfId="0" applyNumberFormat="1" applyFont="1" applyFill="1" applyBorder="1" applyAlignment="1">
      <alignment horizontal="center" vertical="center"/>
    </xf>
    <xf numFmtId="2" fontId="27" fillId="4" borderId="42" xfId="0" applyNumberFormat="1" applyFont="1" applyFill="1" applyBorder="1" applyAlignment="1">
      <alignment horizontal="center" vertical="center" wrapText="1"/>
    </xf>
    <xf numFmtId="0" fontId="22" fillId="4" borderId="37" xfId="0" applyFont="1" applyFill="1" applyBorder="1" applyAlignment="1">
      <alignment vertical="center" wrapText="1"/>
    </xf>
    <xf numFmtId="2" fontId="33" fillId="4" borderId="41" xfId="0" applyNumberFormat="1" applyFont="1" applyFill="1" applyBorder="1" applyAlignment="1">
      <alignment horizontal="center" vertical="center"/>
    </xf>
    <xf numFmtId="0" fontId="26" fillId="4" borderId="45" xfId="0" applyFont="1" applyFill="1" applyBorder="1" applyAlignment="1">
      <alignment horizontal="center" vertical="center" wrapText="1"/>
    </xf>
    <xf numFmtId="0" fontId="26" fillId="4" borderId="45" xfId="0" applyFont="1" applyFill="1" applyBorder="1" applyAlignment="1">
      <alignment horizontal="center" vertical="center"/>
    </xf>
    <xf numFmtId="0" fontId="26" fillId="4" borderId="82" xfId="0" applyFont="1" applyFill="1" applyBorder="1" applyAlignment="1">
      <alignment horizontal="center" vertical="center"/>
    </xf>
    <xf numFmtId="2" fontId="22" fillId="4" borderId="64" xfId="0" applyNumberFormat="1" applyFont="1" applyFill="1" applyBorder="1" applyAlignment="1">
      <alignment horizontal="center" vertical="center" wrapText="1"/>
    </xf>
    <xf numFmtId="0" fontId="22" fillId="0" borderId="309" xfId="0" applyFont="1" applyBorder="1" applyAlignment="1">
      <alignment horizontal="center" vertical="center" wrapText="1"/>
    </xf>
    <xf numFmtId="0" fontId="22" fillId="0" borderId="309" xfId="0" applyFont="1" applyBorder="1" applyAlignment="1">
      <alignment horizontal="center" vertical="center"/>
    </xf>
    <xf numFmtId="0" fontId="21" fillId="0" borderId="309" xfId="1" applyBorder="1" applyAlignment="1" applyProtection="1">
      <alignment horizontal="center" vertical="center" wrapText="1"/>
      <protection locked="0"/>
    </xf>
    <xf numFmtId="2" fontId="21" fillId="4" borderId="64" xfId="1" applyNumberFormat="1" applyFill="1" applyBorder="1" applyAlignment="1">
      <alignment horizontal="center" vertical="center" wrapText="1"/>
    </xf>
    <xf numFmtId="0" fontId="22" fillId="0" borderId="24" xfId="0" applyFont="1" applyBorder="1"/>
    <xf numFmtId="2" fontId="27" fillId="4" borderId="65" xfId="0" applyNumberFormat="1" applyFont="1" applyFill="1" applyBorder="1" applyAlignment="1">
      <alignment horizontal="center" vertical="center" wrapText="1"/>
    </xf>
    <xf numFmtId="0" fontId="22" fillId="4" borderId="154" xfId="0" applyFont="1" applyFill="1" applyBorder="1" applyAlignment="1">
      <alignment horizontal="center" vertical="center"/>
    </xf>
    <xf numFmtId="0" fontId="27" fillId="4" borderId="256" xfId="0" applyFont="1" applyFill="1" applyBorder="1" applyAlignment="1">
      <alignment horizontal="center" vertical="center"/>
    </xf>
    <xf numFmtId="0" fontId="26" fillId="4" borderId="58" xfId="0" applyFont="1" applyFill="1" applyBorder="1" applyAlignment="1">
      <alignment horizontal="center" vertical="center" wrapText="1"/>
    </xf>
    <xf numFmtId="0" fontId="26" fillId="0" borderId="37" xfId="0" applyFont="1" applyBorder="1" applyAlignment="1">
      <alignment horizontal="center" vertical="center" wrapText="1"/>
    </xf>
    <xf numFmtId="0" fontId="26" fillId="0" borderId="256" xfId="0" applyFont="1" applyBorder="1" applyAlignment="1">
      <alignment horizontal="center" vertical="center" wrapText="1"/>
    </xf>
    <xf numFmtId="0" fontId="26" fillId="4" borderId="36" xfId="0" applyFont="1" applyFill="1" applyBorder="1" applyAlignment="1">
      <alignment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6" fillId="0" borderId="47" xfId="0" applyFont="1" applyBorder="1" applyAlignment="1">
      <alignment horizontal="center" vertical="center" wrapText="1"/>
    </xf>
    <xf numFmtId="0" fontId="26" fillId="4" borderId="32" xfId="0" applyFont="1" applyFill="1" applyBorder="1" applyAlignment="1">
      <alignment horizontal="left" vertical="center"/>
    </xf>
    <xf numFmtId="0" fontId="26" fillId="4" borderId="39" xfId="0" applyFont="1" applyFill="1" applyBorder="1" applyAlignment="1">
      <alignment horizontal="center" vertical="center" wrapText="1"/>
    </xf>
    <xf numFmtId="0" fontId="26" fillId="0" borderId="219" xfId="0" applyFont="1" applyBorder="1" applyAlignment="1">
      <alignment horizontal="center" vertical="center" wrapText="1"/>
    </xf>
    <xf numFmtId="0" fontId="26" fillId="0" borderId="226" xfId="0" applyFont="1" applyBorder="1" applyAlignment="1">
      <alignment horizontal="center" vertical="center" wrapText="1"/>
    </xf>
    <xf numFmtId="0" fontId="26" fillId="0" borderId="310" xfId="0" applyFont="1" applyBorder="1" applyAlignment="1">
      <alignment horizontal="center" vertical="center" wrapText="1"/>
    </xf>
    <xf numFmtId="0" fontId="26" fillId="0" borderId="229" xfId="0" applyFont="1" applyBorder="1" applyAlignment="1">
      <alignment horizontal="center" vertical="center" wrapText="1"/>
    </xf>
    <xf numFmtId="2" fontId="27" fillId="0" borderId="290" xfId="0" applyNumberFormat="1" applyFont="1" applyBorder="1" applyAlignment="1">
      <alignment horizontal="center" vertical="center" wrapText="1"/>
    </xf>
    <xf numFmtId="2" fontId="27" fillId="0" borderId="311" xfId="0" applyNumberFormat="1" applyFont="1" applyBorder="1" applyAlignment="1">
      <alignment horizontal="center" vertical="center" wrapText="1"/>
    </xf>
    <xf numFmtId="0" fontId="46" fillId="0" borderId="32" xfId="0" applyFont="1" applyBorder="1" applyAlignment="1">
      <alignment horizontal="left" vertical="center" wrapText="1"/>
    </xf>
    <xf numFmtId="165" fontId="45" fillId="4" borderId="185" xfId="0" applyNumberFormat="1" applyFont="1" applyFill="1" applyBorder="1" applyAlignment="1">
      <alignment horizontal="center"/>
    </xf>
    <xf numFmtId="3" fontId="26" fillId="4" borderId="185" xfId="0" applyNumberFormat="1" applyFont="1" applyFill="1" applyBorder="1" applyAlignment="1">
      <alignment horizontal="center"/>
    </xf>
    <xf numFmtId="9" fontId="26" fillId="4" borderId="185" xfId="0" applyNumberFormat="1" applyFont="1" applyFill="1" applyBorder="1" applyAlignment="1">
      <alignment horizontal="center"/>
    </xf>
    <xf numFmtId="9" fontId="26" fillId="4" borderId="185" xfId="0" applyNumberFormat="1" applyFont="1" applyFill="1" applyBorder="1" applyAlignment="1" applyProtection="1">
      <alignment horizontal="center" vertical="center"/>
      <protection locked="0"/>
    </xf>
    <xf numFmtId="12" fontId="26" fillId="4" borderId="32" xfId="0" applyNumberFormat="1" applyFont="1" applyFill="1" applyBorder="1" applyAlignment="1">
      <alignment horizontal="left" vertical="center"/>
    </xf>
    <xf numFmtId="165" fontId="45" fillId="0" borderId="185" xfId="0" applyNumberFormat="1" applyFont="1" applyBorder="1" applyAlignment="1">
      <alignment horizontal="center"/>
    </xf>
    <xf numFmtId="165" fontId="45" fillId="0" borderId="271" xfId="0" applyNumberFormat="1" applyFont="1" applyBorder="1" applyAlignment="1">
      <alignment horizontal="center"/>
    </xf>
    <xf numFmtId="3" fontId="26" fillId="0" borderId="271" xfId="0" applyNumberFormat="1" applyFont="1" applyBorder="1" applyAlignment="1">
      <alignment horizontal="center"/>
    </xf>
    <xf numFmtId="9" fontId="26" fillId="0" borderId="271" xfId="0" applyNumberFormat="1" applyFont="1" applyBorder="1" applyAlignment="1">
      <alignment horizontal="center"/>
    </xf>
    <xf numFmtId="9" fontId="26" fillId="5" borderId="271" xfId="0" applyNumberFormat="1" applyFont="1" applyFill="1" applyBorder="1" applyAlignment="1" applyProtection="1">
      <alignment horizontal="center" vertical="center"/>
      <protection locked="0"/>
    </xf>
    <xf numFmtId="0" fontId="26" fillId="0" borderId="0" xfId="0" applyFont="1" applyAlignment="1">
      <alignment vertical="top"/>
    </xf>
    <xf numFmtId="0" fontId="21" fillId="4" borderId="62" xfId="1" applyFill="1" applyBorder="1" applyAlignment="1">
      <alignment horizontal="center" vertical="center"/>
    </xf>
    <xf numFmtId="0" fontId="21" fillId="0" borderId="62" xfId="1" applyBorder="1" applyAlignment="1">
      <alignment horizontal="center" vertical="center"/>
    </xf>
    <xf numFmtId="0" fontId="22" fillId="0" borderId="62" xfId="0" applyFont="1" applyBorder="1" applyAlignment="1">
      <alignment horizontal="center" vertical="center"/>
    </xf>
    <xf numFmtId="0" fontId="22" fillId="0" borderId="51" xfId="0" applyFont="1" applyBorder="1" applyAlignment="1">
      <alignment horizontal="center" vertical="center"/>
    </xf>
    <xf numFmtId="2" fontId="26" fillId="0" borderId="185" xfId="0" applyNumberFormat="1" applyFont="1" applyBorder="1" applyAlignment="1">
      <alignment horizontal="center" vertical="center" wrapText="1"/>
    </xf>
    <xf numFmtId="2" fontId="22" fillId="0" borderId="185" xfId="0" applyNumberFormat="1" applyFont="1" applyBorder="1" applyAlignment="1">
      <alignment horizontal="center" vertical="center" wrapText="1"/>
    </xf>
    <xf numFmtId="2" fontId="21" fillId="0" borderId="185" xfId="1" applyNumberFormat="1" applyBorder="1" applyAlignment="1">
      <alignment horizontal="center" vertical="center" wrapText="1"/>
    </xf>
    <xf numFmtId="0" fontId="21" fillId="0" borderId="185" xfId="1" applyBorder="1" applyAlignment="1" applyProtection="1">
      <alignment horizontal="center" vertical="center" wrapText="1"/>
      <protection locked="0"/>
    </xf>
    <xf numFmtId="2" fontId="22" fillId="0" borderId="10" xfId="0" applyNumberFormat="1" applyFont="1" applyBorder="1" applyAlignment="1">
      <alignment horizontal="center" vertical="center" wrapText="1"/>
    </xf>
    <xf numFmtId="0" fontId="22" fillId="0" borderId="10" xfId="0" applyFont="1" applyBorder="1" applyAlignment="1">
      <alignment horizontal="center" vertical="center"/>
    </xf>
    <xf numFmtId="0" fontId="55" fillId="4" borderId="16" xfId="0" applyFont="1" applyFill="1" applyBorder="1" applyAlignment="1">
      <alignment horizontal="left" vertical="center" wrapText="1"/>
    </xf>
    <xf numFmtId="0" fontId="55" fillId="4" borderId="110" xfId="0" applyFont="1" applyFill="1" applyBorder="1" applyAlignment="1">
      <alignment horizontal="center" vertical="center"/>
    </xf>
    <xf numFmtId="0" fontId="55" fillId="4" borderId="78" xfId="0" applyFont="1" applyFill="1" applyBorder="1" applyAlignment="1">
      <alignment horizontal="center" vertical="center"/>
    </xf>
    <xf numFmtId="0" fontId="66" fillId="4" borderId="78" xfId="0" applyFont="1" applyFill="1" applyBorder="1" applyAlignment="1">
      <alignment horizontal="center" vertical="center"/>
    </xf>
    <xf numFmtId="0" fontId="55" fillId="4" borderId="78" xfId="0" applyFont="1" applyFill="1" applyBorder="1" applyAlignment="1">
      <alignment horizontal="center" vertical="center" wrapText="1"/>
    </xf>
    <xf numFmtId="165" fontId="55" fillId="4" borderId="78" xfId="0" applyNumberFormat="1" applyFont="1" applyFill="1" applyBorder="1" applyAlignment="1">
      <alignment horizontal="center" vertical="center"/>
    </xf>
    <xf numFmtId="3" fontId="55" fillId="4" borderId="78" xfId="0" applyNumberFormat="1" applyFont="1" applyFill="1" applyBorder="1" applyAlignment="1">
      <alignment horizontal="center" vertical="center"/>
    </xf>
    <xf numFmtId="9" fontId="55" fillId="4" borderId="77" xfId="0" applyNumberFormat="1" applyFont="1" applyFill="1" applyBorder="1" applyAlignment="1">
      <alignment horizontal="center" vertical="center"/>
    </xf>
    <xf numFmtId="9" fontId="55" fillId="4" borderId="8" xfId="0" applyNumberFormat="1" applyFont="1" applyFill="1" applyBorder="1" applyAlignment="1">
      <alignment horizontal="center" vertical="center"/>
    </xf>
    <xf numFmtId="165" fontId="55" fillId="4" borderId="79" xfId="0" applyNumberFormat="1" applyFont="1" applyFill="1" applyBorder="1" applyAlignment="1">
      <alignment horizontal="center" vertical="center"/>
    </xf>
    <xf numFmtId="2" fontId="66" fillId="4" borderId="78" xfId="0" applyNumberFormat="1" applyFont="1" applyFill="1" applyBorder="1" applyAlignment="1">
      <alignment horizontal="center" vertical="center"/>
    </xf>
    <xf numFmtId="2" fontId="55" fillId="4" borderId="78" xfId="0" applyNumberFormat="1" applyFont="1" applyFill="1" applyBorder="1" applyAlignment="1">
      <alignment horizontal="center" vertical="center"/>
    </xf>
    <xf numFmtId="14" fontId="55" fillId="4" borderId="78" xfId="0" applyNumberFormat="1" applyFont="1" applyFill="1" applyBorder="1" applyAlignment="1">
      <alignment horizontal="center" vertical="center"/>
    </xf>
    <xf numFmtId="0" fontId="55" fillId="4" borderId="78" xfId="0" applyFont="1" applyFill="1" applyBorder="1" applyAlignment="1" applyProtection="1">
      <alignment horizontal="center" vertical="center" wrapText="1"/>
      <protection locked="0"/>
    </xf>
    <xf numFmtId="0" fontId="33" fillId="0" borderId="185" xfId="0" applyFont="1" applyBorder="1" applyAlignment="1">
      <alignment horizontal="center" vertical="center" wrapText="1"/>
    </xf>
    <xf numFmtId="2" fontId="26" fillId="0" borderId="10" xfId="0" applyNumberFormat="1" applyFont="1" applyBorder="1" applyAlignment="1">
      <alignment horizontal="center" vertical="center" wrapText="1"/>
    </xf>
    <xf numFmtId="2" fontId="21" fillId="0" borderId="10" xfId="1" applyNumberFormat="1" applyBorder="1" applyAlignment="1">
      <alignment horizontal="center" vertical="center" wrapText="1"/>
    </xf>
    <xf numFmtId="0" fontId="22" fillId="0" borderId="51" xfId="0" applyFont="1" applyBorder="1" applyAlignment="1">
      <alignment vertical="center" wrapText="1"/>
    </xf>
    <xf numFmtId="0" fontId="26" fillId="0" borderId="36" xfId="0" applyFont="1" applyBorder="1" applyAlignment="1">
      <alignment vertical="center" wrapText="1"/>
    </xf>
    <xf numFmtId="0" fontId="33" fillId="0" borderId="35" xfId="0" applyFont="1" applyBorder="1" applyAlignment="1">
      <alignment horizontal="left" vertical="center"/>
    </xf>
    <xf numFmtId="2" fontId="33" fillId="0" borderId="10" xfId="0" applyNumberFormat="1" applyFont="1" applyBorder="1" applyAlignment="1">
      <alignment horizontal="center" vertical="center" wrapText="1"/>
    </xf>
    <xf numFmtId="2" fontId="33" fillId="0" borderId="185" xfId="0" applyNumberFormat="1" applyFont="1" applyBorder="1" applyAlignment="1">
      <alignment horizontal="center" vertical="center" wrapText="1"/>
    </xf>
    <xf numFmtId="0" fontId="33" fillId="0" borderId="35" xfId="0" applyFont="1" applyBorder="1" applyAlignment="1">
      <alignment vertical="center"/>
    </xf>
    <xf numFmtId="0" fontId="26" fillId="0" borderId="35" xfId="0" applyFont="1" applyBorder="1" applyAlignment="1">
      <alignment vertical="center"/>
    </xf>
    <xf numFmtId="14" fontId="26" fillId="0" borderId="10" xfId="0" applyNumberFormat="1" applyFont="1" applyBorder="1" applyAlignment="1">
      <alignment horizontal="center" vertical="center"/>
    </xf>
    <xf numFmtId="0" fontId="22" fillId="0" borderId="5" xfId="0" applyFont="1" applyBorder="1" applyAlignment="1">
      <alignment horizontal="left"/>
    </xf>
    <xf numFmtId="12" fontId="26" fillId="2" borderId="32" xfId="0" applyNumberFormat="1" applyFont="1" applyFill="1" applyBorder="1" applyAlignment="1">
      <alignment horizontal="left" vertical="center"/>
    </xf>
    <xf numFmtId="0" fontId="26" fillId="0" borderId="35" xfId="0" applyFont="1" applyBorder="1" applyAlignment="1">
      <alignment horizontal="center" vertical="center"/>
    </xf>
    <xf numFmtId="165" fontId="26" fillId="0" borderId="44" xfId="0" applyNumberFormat="1" applyFont="1" applyBorder="1" applyAlignment="1">
      <alignment horizontal="center" vertical="center"/>
    </xf>
    <xf numFmtId="165" fontId="26" fillId="0" borderId="101" xfId="0" applyNumberFormat="1" applyFont="1" applyBorder="1" applyAlignment="1">
      <alignment horizontal="center" vertical="center"/>
    </xf>
    <xf numFmtId="9" fontId="26" fillId="0" borderId="74" xfId="0" applyNumberFormat="1" applyFont="1" applyBorder="1" applyAlignment="1">
      <alignment horizontal="center" vertical="center"/>
    </xf>
    <xf numFmtId="0" fontId="26" fillId="0" borderId="0" xfId="0" applyFont="1" applyAlignment="1">
      <alignment horizontal="left"/>
    </xf>
    <xf numFmtId="0" fontId="4" fillId="0" borderId="240" xfId="0" applyFont="1" applyBorder="1" applyAlignment="1">
      <alignment horizontal="center" vertical="center" wrapText="1"/>
    </xf>
    <xf numFmtId="0" fontId="4" fillId="0" borderId="12" xfId="0" applyFont="1" applyBorder="1" applyAlignment="1">
      <alignment horizontal="center"/>
    </xf>
    <xf numFmtId="0" fontId="6" fillId="0" borderId="240" xfId="0" applyFont="1" applyBorder="1" applyAlignment="1">
      <alignment horizontal="center" vertical="center" wrapText="1"/>
    </xf>
    <xf numFmtId="0" fontId="6" fillId="0" borderId="12" xfId="0" applyFont="1" applyBorder="1" applyAlignment="1">
      <alignment horizontal="center"/>
    </xf>
    <xf numFmtId="14" fontId="4" fillId="0" borderId="240" xfId="0" applyNumberFormat="1" applyFont="1" applyBorder="1" applyAlignment="1">
      <alignment horizontal="center" vertical="center" wrapText="1"/>
    </xf>
    <xf numFmtId="0" fontId="4" fillId="0" borderId="240" xfId="0" applyFont="1" applyBorder="1" applyAlignment="1">
      <alignment horizontal="center" vertical="center"/>
    </xf>
    <xf numFmtId="0" fontId="69" fillId="0" borderId="240" xfId="1" applyFont="1" applyBorder="1" applyAlignment="1">
      <alignment horizontal="center" vertical="center" wrapText="1"/>
    </xf>
    <xf numFmtId="0" fontId="4" fillId="0" borderId="241" xfId="0" applyFont="1" applyBorder="1" applyAlignment="1">
      <alignment horizontal="center" vertical="center" wrapText="1"/>
    </xf>
    <xf numFmtId="2" fontId="33" fillId="0" borderId="126" xfId="0" applyNumberFormat="1" applyFont="1" applyBorder="1" applyAlignment="1">
      <alignment horizontal="center" vertical="center"/>
    </xf>
    <xf numFmtId="2" fontId="33" fillId="0" borderId="74" xfId="0" applyNumberFormat="1" applyFont="1" applyBorder="1" applyAlignment="1">
      <alignment horizontal="center" vertical="center" wrapText="1"/>
    </xf>
    <xf numFmtId="2" fontId="26" fillId="0" borderId="74" xfId="0" applyNumberFormat="1" applyFont="1" applyBorder="1" applyAlignment="1">
      <alignment horizontal="center" vertical="center"/>
    </xf>
    <xf numFmtId="14" fontId="26" fillId="0" borderId="74" xfId="0" applyNumberFormat="1" applyFont="1" applyBorder="1" applyAlignment="1">
      <alignment horizontal="center" vertical="center"/>
    </xf>
    <xf numFmtId="0" fontId="26" fillId="0" borderId="75" xfId="0" applyFont="1" applyBorder="1" applyAlignment="1">
      <alignment horizontal="center" vertical="center"/>
    </xf>
    <xf numFmtId="0" fontId="26" fillId="0" borderId="132" xfId="0" applyFont="1" applyBorder="1" applyAlignment="1">
      <alignment horizontal="center" vertical="center"/>
    </xf>
    <xf numFmtId="0" fontId="26" fillId="0" borderId="136" xfId="0" applyFont="1" applyBorder="1" applyAlignment="1">
      <alignment horizontal="center" vertical="center"/>
    </xf>
    <xf numFmtId="2" fontId="26" fillId="0" borderId="35" xfId="0" applyNumberFormat="1" applyFont="1" applyBorder="1" applyAlignment="1">
      <alignment horizontal="center" vertical="center" wrapText="1"/>
    </xf>
    <xf numFmtId="0" fontId="22" fillId="0" borderId="144" xfId="0" applyFont="1" applyBorder="1" applyAlignment="1">
      <alignment horizontal="center" vertical="center"/>
    </xf>
    <xf numFmtId="0" fontId="4" fillId="4" borderId="36" xfId="0" applyFont="1" applyFill="1" applyBorder="1" applyAlignment="1">
      <alignment wrapText="1"/>
    </xf>
    <xf numFmtId="12" fontId="4" fillId="4" borderId="32" xfId="0" applyNumberFormat="1" applyFont="1" applyFill="1" applyBorder="1" applyAlignment="1">
      <alignment horizontal="left" vertical="center"/>
    </xf>
    <xf numFmtId="0" fontId="22" fillId="0" borderId="36" xfId="0" applyFont="1" applyBorder="1" applyAlignment="1">
      <alignment vertical="center"/>
    </xf>
    <xf numFmtId="0" fontId="22" fillId="0" borderId="6" xfId="0" applyFont="1" applyBorder="1" applyAlignment="1">
      <alignment vertical="center" wrapText="1"/>
    </xf>
    <xf numFmtId="2" fontId="27" fillId="0" borderId="188" xfId="0" applyNumberFormat="1" applyFont="1" applyBorder="1" applyAlignment="1">
      <alignment horizontal="center" vertical="center"/>
    </xf>
    <xf numFmtId="0" fontId="27" fillId="0" borderId="192" xfId="0" applyFont="1" applyBorder="1" applyAlignment="1">
      <alignment horizontal="center" vertical="center" wrapText="1"/>
    </xf>
    <xf numFmtId="2" fontId="22" fillId="0" borderId="192" xfId="0" applyNumberFormat="1" applyFont="1" applyBorder="1" applyAlignment="1">
      <alignment horizontal="center" vertical="center"/>
    </xf>
    <xf numFmtId="0" fontId="22" fillId="0" borderId="192" xfId="0" applyFont="1" applyBorder="1" applyAlignment="1">
      <alignment horizontal="center" vertical="center"/>
    </xf>
    <xf numFmtId="14" fontId="22" fillId="0" borderId="192" xfId="0" applyNumberFormat="1" applyFont="1" applyBorder="1" applyAlignment="1">
      <alignment horizontal="center" vertical="center"/>
    </xf>
    <xf numFmtId="0" fontId="22" fillId="0" borderId="192" xfId="0" applyFont="1" applyBorder="1" applyAlignment="1">
      <alignment horizontal="center" vertical="center" wrapText="1"/>
    </xf>
    <xf numFmtId="0" fontId="21" fillId="0" borderId="196" xfId="1" applyBorder="1" applyAlignment="1" applyProtection="1">
      <alignment horizontal="center" vertical="center" wrapText="1"/>
      <protection locked="0"/>
    </xf>
    <xf numFmtId="0" fontId="22" fillId="0" borderId="327" xfId="0" applyFont="1" applyBorder="1" applyAlignment="1">
      <alignment horizontal="center" vertical="center"/>
    </xf>
    <xf numFmtId="2" fontId="27" fillId="0" borderId="319" xfId="0" applyNumberFormat="1" applyFont="1" applyBorder="1" applyAlignment="1">
      <alignment horizontal="center" vertical="center"/>
    </xf>
    <xf numFmtId="0" fontId="53" fillId="0" borderId="329" xfId="0" applyFont="1" applyBorder="1" applyAlignment="1">
      <alignment horizontal="center" vertical="center" wrapText="1"/>
    </xf>
    <xf numFmtId="2" fontId="22" fillId="0" borderId="328" xfId="0" applyNumberFormat="1" applyFont="1" applyBorder="1" applyAlignment="1">
      <alignment horizontal="center" vertical="center"/>
    </xf>
    <xf numFmtId="0" fontId="22" fillId="0" borderId="320" xfId="0" applyFont="1" applyBorder="1" applyAlignment="1">
      <alignment horizontal="center" vertical="center" wrapText="1"/>
    </xf>
    <xf numFmtId="14" fontId="22" fillId="0" borderId="320" xfId="0" applyNumberFormat="1" applyFont="1" applyBorder="1" applyAlignment="1">
      <alignment horizontal="center" vertical="center"/>
    </xf>
    <xf numFmtId="0" fontId="26" fillId="0" borderId="320" xfId="0" applyFont="1" applyBorder="1" applyAlignment="1">
      <alignment horizontal="center" vertical="center" wrapText="1"/>
    </xf>
    <xf numFmtId="0" fontId="22" fillId="0" borderId="320" xfId="0" applyFont="1" applyBorder="1" applyAlignment="1">
      <alignment horizontal="center" vertical="center"/>
    </xf>
    <xf numFmtId="0" fontId="21" fillId="0" borderId="320" xfId="1" applyBorder="1" applyAlignment="1" applyProtection="1">
      <alignment horizontal="center" vertical="center" wrapText="1"/>
      <protection locked="0"/>
    </xf>
    <xf numFmtId="0" fontId="26" fillId="0" borderId="84" xfId="0" applyFont="1" applyBorder="1" applyAlignment="1">
      <alignment horizontal="center" vertical="center" wrapText="1"/>
    </xf>
    <xf numFmtId="9" fontId="26" fillId="0" borderId="75" xfId="0" applyNumberFormat="1" applyFont="1" applyBorder="1" applyAlignment="1">
      <alignment horizontal="center" vertical="center"/>
    </xf>
    <xf numFmtId="165" fontId="26" fillId="0" borderId="58" xfId="0" applyNumberFormat="1" applyFont="1" applyBorder="1" applyAlignment="1">
      <alignment horizontal="center" vertical="center"/>
    </xf>
    <xf numFmtId="9" fontId="26" fillId="0" borderId="45" xfId="0" applyNumberFormat="1" applyFont="1" applyBorder="1" applyAlignment="1">
      <alignment horizontal="center" vertical="center"/>
    </xf>
    <xf numFmtId="165" fontId="26" fillId="0" borderId="61" xfId="0" applyNumberFormat="1" applyFont="1" applyBorder="1" applyAlignment="1">
      <alignment horizontal="center" vertical="center"/>
    </xf>
    <xf numFmtId="165" fontId="26" fillId="0" borderId="170" xfId="0" applyNumberFormat="1" applyFont="1" applyBorder="1" applyAlignment="1">
      <alignment horizontal="center" vertical="center"/>
    </xf>
    <xf numFmtId="9" fontId="26" fillId="0" borderId="330" xfId="0" applyNumberFormat="1" applyFont="1" applyBorder="1" applyAlignment="1" applyProtection="1">
      <alignment horizontal="center" vertical="center"/>
      <protection locked="0"/>
    </xf>
    <xf numFmtId="9" fontId="26" fillId="0" borderId="333" xfId="0" applyNumberFormat="1" applyFont="1" applyBorder="1" applyAlignment="1" applyProtection="1">
      <alignment horizontal="center" vertical="center"/>
      <protection locked="0"/>
    </xf>
    <xf numFmtId="0" fontId="22" fillId="0" borderId="336" xfId="0" applyFont="1" applyBorder="1" applyAlignment="1">
      <alignment horizontal="left" vertical="center"/>
    </xf>
    <xf numFmtId="0" fontId="22" fillId="0" borderId="156" xfId="0" applyFont="1" applyBorder="1" applyAlignment="1">
      <alignment horizontal="left" vertical="center"/>
    </xf>
    <xf numFmtId="0" fontId="27" fillId="0" borderId="156" xfId="0" applyFont="1" applyBorder="1" applyAlignment="1">
      <alignment horizontal="left" vertical="center"/>
    </xf>
    <xf numFmtId="0" fontId="27" fillId="0" borderId="156" xfId="0" applyFont="1" applyBorder="1" applyAlignment="1">
      <alignment horizontal="left" vertical="center" wrapText="1"/>
    </xf>
    <xf numFmtId="0" fontId="26" fillId="0" borderId="346" xfId="0" applyFont="1" applyBorder="1" applyAlignment="1">
      <alignment horizontal="left" vertical="center" wrapText="1"/>
    </xf>
    <xf numFmtId="0" fontId="26" fillId="0" borderId="156" xfId="0" applyFont="1" applyBorder="1" applyAlignment="1">
      <alignment horizontal="left" vertical="center" wrapText="1"/>
    </xf>
    <xf numFmtId="0" fontId="26" fillId="0" borderId="346" xfId="0" applyFont="1" applyBorder="1" applyAlignment="1">
      <alignment wrapText="1"/>
    </xf>
    <xf numFmtId="12" fontId="26" fillId="0" borderId="156" xfId="0" applyNumberFormat="1" applyFont="1" applyBorder="1" applyAlignment="1">
      <alignment horizontal="left" vertical="center"/>
    </xf>
    <xf numFmtId="0" fontId="26" fillId="0" borderId="156" xfId="0" applyFont="1" applyBorder="1" applyAlignment="1">
      <alignment horizontal="left" vertical="center"/>
    </xf>
    <xf numFmtId="0" fontId="22" fillId="0" borderId="156" xfId="0" applyFont="1" applyBorder="1" applyAlignment="1">
      <alignment horizontal="left" vertical="center" wrapText="1"/>
    </xf>
    <xf numFmtId="0" fontId="22" fillId="0" borderId="350" xfId="0" applyFont="1" applyBorder="1" applyAlignment="1">
      <alignment horizontal="left" vertical="center" wrapText="1"/>
    </xf>
    <xf numFmtId="0" fontId="22" fillId="0" borderId="352" xfId="0" applyFont="1" applyBorder="1" applyAlignment="1">
      <alignment horizontal="center" vertical="center" wrapText="1"/>
    </xf>
    <xf numFmtId="0" fontId="22" fillId="0" borderId="353" xfId="0" applyFont="1" applyBorder="1" applyAlignment="1">
      <alignment horizontal="center" vertical="center" wrapText="1"/>
    </xf>
    <xf numFmtId="0" fontId="26" fillId="0" borderId="134" xfId="0" applyFont="1" applyBorder="1" applyAlignment="1">
      <alignment horizontal="center" vertical="center"/>
    </xf>
    <xf numFmtId="0" fontId="69" fillId="0" borderId="32" xfId="1" applyFont="1" applyBorder="1" applyAlignment="1" applyProtection="1">
      <alignment horizontal="center" vertical="center" wrapText="1"/>
      <protection locked="0"/>
    </xf>
    <xf numFmtId="0" fontId="26" fillId="0" borderId="135"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312" xfId="0" applyFont="1" applyBorder="1" applyAlignment="1">
      <alignment horizontal="center" vertical="center"/>
    </xf>
    <xf numFmtId="0" fontId="26" fillId="0" borderId="58" xfId="0" applyFont="1" applyBorder="1" applyAlignment="1">
      <alignment horizontal="center" vertical="center"/>
    </xf>
    <xf numFmtId="0" fontId="26" fillId="0" borderId="58" xfId="0" applyFont="1" applyBorder="1" applyAlignment="1">
      <alignment horizontal="center" vertical="center" wrapText="1"/>
    </xf>
    <xf numFmtId="2" fontId="26" fillId="0" borderId="58" xfId="0" applyNumberFormat="1" applyFont="1" applyBorder="1" applyAlignment="1">
      <alignment horizontal="center" vertical="center"/>
    </xf>
    <xf numFmtId="14" fontId="26" fillId="0" borderId="58" xfId="0" applyNumberFormat="1" applyFont="1" applyBorder="1" applyAlignment="1">
      <alignment horizontal="center" vertical="center"/>
    </xf>
    <xf numFmtId="0" fontId="26" fillId="0" borderId="37" xfId="0" applyFont="1" applyBorder="1" applyAlignment="1">
      <alignment horizontal="center" vertical="center"/>
    </xf>
    <xf numFmtId="2" fontId="26" fillId="0" borderId="37" xfId="0" applyNumberFormat="1" applyFont="1" applyBorder="1" applyAlignment="1">
      <alignment horizontal="center" vertical="center"/>
    </xf>
    <xf numFmtId="0" fontId="26" fillId="4" borderId="244" xfId="0" applyFont="1" applyFill="1" applyBorder="1" applyAlignment="1">
      <alignment horizontal="center" vertical="center"/>
    </xf>
    <xf numFmtId="0" fontId="26" fillId="4" borderId="185" xfId="0" applyFont="1" applyFill="1" applyBorder="1" applyAlignment="1">
      <alignment horizontal="center" vertical="center" wrapText="1"/>
    </xf>
    <xf numFmtId="0" fontId="26" fillId="4" borderId="185" xfId="0" applyFont="1" applyFill="1" applyBorder="1" applyAlignment="1">
      <alignment horizontal="center" vertical="center"/>
    </xf>
    <xf numFmtId="14" fontId="26" fillId="4" borderId="185" xfId="0" applyNumberFormat="1" applyFont="1" applyFill="1" applyBorder="1" applyAlignment="1">
      <alignment horizontal="center" vertical="center"/>
    </xf>
    <xf numFmtId="0" fontId="33" fillId="4" borderId="185" xfId="0" applyFont="1" applyFill="1" applyBorder="1" applyAlignment="1">
      <alignment horizontal="center" vertical="center" wrapText="1"/>
    </xf>
    <xf numFmtId="0" fontId="33" fillId="0" borderId="58" xfId="0" applyFont="1" applyBorder="1" applyAlignment="1">
      <alignment horizontal="center" vertical="center" wrapText="1"/>
    </xf>
    <xf numFmtId="2" fontId="26" fillId="0" borderId="128" xfId="0" applyNumberFormat="1" applyFont="1" applyBorder="1" applyAlignment="1">
      <alignment horizontal="center" vertical="center" wrapText="1"/>
    </xf>
    <xf numFmtId="165" fontId="26" fillId="0" borderId="149" xfId="0" applyNumberFormat="1" applyFont="1" applyBorder="1" applyAlignment="1">
      <alignment horizontal="center" vertical="center"/>
    </xf>
    <xf numFmtId="165" fontId="26" fillId="0" borderId="35" xfId="0" applyNumberFormat="1" applyFont="1" applyBorder="1" applyAlignment="1">
      <alignment horizontal="center" vertical="center"/>
    </xf>
    <xf numFmtId="166" fontId="26" fillId="0" borderId="32" xfId="0" applyNumberFormat="1" applyFont="1" applyBorder="1" applyAlignment="1">
      <alignment horizontal="center" wrapText="1"/>
    </xf>
    <xf numFmtId="0" fontId="26" fillId="4" borderId="35" xfId="0" applyFont="1" applyFill="1" applyBorder="1" applyAlignment="1">
      <alignment horizontal="left" vertical="center" wrapText="1"/>
    </xf>
    <xf numFmtId="0" fontId="26" fillId="4" borderId="35" xfId="0" applyFont="1" applyFill="1" applyBorder="1" applyAlignment="1">
      <alignment horizontal="left" vertical="center"/>
    </xf>
    <xf numFmtId="0" fontId="26" fillId="4" borderId="62" xfId="0" applyFont="1" applyFill="1" applyBorder="1" applyAlignment="1">
      <alignment wrapText="1"/>
    </xf>
    <xf numFmtId="12" fontId="26" fillId="4" borderId="35" xfId="0" applyNumberFormat="1" applyFont="1" applyFill="1" applyBorder="1" applyAlignment="1">
      <alignment horizontal="left" vertical="center"/>
    </xf>
    <xf numFmtId="0" fontId="33" fillId="4" borderId="35" xfId="0" applyFont="1" applyFill="1" applyBorder="1" applyAlignment="1">
      <alignment horizontal="left" vertical="center"/>
    </xf>
    <xf numFmtId="0" fontId="26" fillId="4" borderId="251" xfId="0" applyFont="1" applyFill="1" applyBorder="1" applyAlignment="1">
      <alignment horizontal="center" vertical="center" wrapText="1"/>
    </xf>
    <xf numFmtId="0" fontId="33" fillId="4" borderId="4" xfId="0" applyFont="1" applyFill="1" applyBorder="1" applyAlignment="1">
      <alignment horizontal="center" vertical="center"/>
    </xf>
    <xf numFmtId="166" fontId="26" fillId="4" borderId="35" xfId="0" applyNumberFormat="1" applyFont="1" applyFill="1" applyBorder="1" applyAlignment="1">
      <alignment horizontal="center" wrapText="1"/>
    </xf>
    <xf numFmtId="0" fontId="26" fillId="4" borderId="35" xfId="0" applyFont="1" applyFill="1" applyBorder="1" applyAlignment="1">
      <alignment horizontal="center" wrapText="1"/>
    </xf>
    <xf numFmtId="167" fontId="26" fillId="4" borderId="35" xfId="0" applyNumberFormat="1" applyFont="1" applyFill="1" applyBorder="1" applyAlignment="1">
      <alignment horizontal="center" vertical="center"/>
    </xf>
    <xf numFmtId="9" fontId="26" fillId="4" borderId="35" xfId="0" applyNumberFormat="1" applyFont="1" applyFill="1" applyBorder="1" applyAlignment="1">
      <alignment horizontal="center" vertical="center"/>
    </xf>
    <xf numFmtId="2" fontId="26" fillId="4" borderId="35" xfId="0" applyNumberFormat="1" applyFont="1" applyFill="1" applyBorder="1" applyAlignment="1">
      <alignment horizontal="center" vertical="center"/>
    </xf>
    <xf numFmtId="0" fontId="26" fillId="4" borderId="35" xfId="0" applyFont="1" applyFill="1" applyBorder="1" applyAlignment="1">
      <alignment horizontal="center" vertical="center"/>
    </xf>
    <xf numFmtId="14" fontId="26" fillId="4" borderId="35" xfId="0" applyNumberFormat="1" applyFont="1" applyFill="1" applyBorder="1" applyAlignment="1">
      <alignment horizontal="center" vertical="center"/>
    </xf>
    <xf numFmtId="0" fontId="69" fillId="4" borderId="35" xfId="1" applyFont="1" applyFill="1" applyBorder="1" applyAlignment="1" applyProtection="1">
      <alignment horizontal="center" vertical="center" wrapText="1"/>
      <protection locked="0"/>
    </xf>
    <xf numFmtId="0" fontId="26" fillId="4" borderId="84" xfId="0" applyFont="1" applyFill="1" applyBorder="1" applyAlignment="1">
      <alignment horizontal="center" vertical="center" wrapText="1"/>
    </xf>
    <xf numFmtId="0" fontId="26" fillId="4" borderId="253" xfId="0" applyFont="1" applyFill="1" applyBorder="1" applyAlignment="1">
      <alignment horizontal="center" vertical="center" wrapText="1"/>
    </xf>
    <xf numFmtId="0" fontId="26" fillId="4" borderId="86" xfId="0" applyFont="1" applyFill="1" applyBorder="1" applyAlignment="1">
      <alignment horizontal="center" vertical="center" wrapText="1"/>
    </xf>
    <xf numFmtId="165" fontId="26" fillId="4" borderId="35" xfId="0" applyNumberFormat="1" applyFont="1" applyFill="1" applyBorder="1" applyAlignment="1">
      <alignment horizontal="center" vertical="center"/>
    </xf>
    <xf numFmtId="2" fontId="33" fillId="4" borderId="35" xfId="0" applyNumberFormat="1" applyFont="1" applyFill="1" applyBorder="1" applyAlignment="1">
      <alignment horizontal="center" vertical="center"/>
    </xf>
    <xf numFmtId="0" fontId="33" fillId="4" borderId="35" xfId="0" applyFont="1" applyFill="1" applyBorder="1" applyAlignment="1">
      <alignment horizontal="center" vertical="center" wrapText="1"/>
    </xf>
    <xf numFmtId="8" fontId="26" fillId="0" borderId="312" xfId="0" applyNumberFormat="1" applyFont="1" applyBorder="1" applyAlignment="1">
      <alignment horizontal="center" vertical="center"/>
    </xf>
    <xf numFmtId="8" fontId="26" fillId="0" borderId="185" xfId="0" applyNumberFormat="1" applyFont="1" applyBorder="1" applyAlignment="1">
      <alignment horizontal="center" vertical="center"/>
    </xf>
    <xf numFmtId="1" fontId="26" fillId="0" borderId="185" xfId="0" applyNumberFormat="1" applyFont="1" applyBorder="1" applyAlignment="1">
      <alignment horizontal="center" vertical="center" wrapText="1"/>
    </xf>
    <xf numFmtId="1" fontId="26" fillId="0" borderId="312" xfId="0" applyNumberFormat="1" applyFont="1" applyBorder="1" applyAlignment="1">
      <alignment horizontal="center" vertical="center" wrapText="1"/>
    </xf>
    <xf numFmtId="0" fontId="4" fillId="0" borderId="19" xfId="0" applyFont="1" applyBorder="1" applyAlignment="1">
      <alignment wrapText="1"/>
    </xf>
    <xf numFmtId="12" fontId="4" fillId="0" borderId="19" xfId="0" applyNumberFormat="1" applyFont="1" applyBorder="1" applyAlignment="1">
      <alignment horizontal="left" vertical="center" wrapText="1"/>
    </xf>
    <xf numFmtId="0" fontId="26" fillId="4" borderId="244" xfId="0" applyFont="1" applyFill="1" applyBorder="1" applyAlignment="1">
      <alignment vertical="center" wrapText="1"/>
    </xf>
    <xf numFmtId="0" fontId="26" fillId="4" borderId="17" xfId="0" applyFont="1" applyFill="1" applyBorder="1" applyAlignment="1">
      <alignment horizontal="left" vertical="center" wrapText="1"/>
    </xf>
    <xf numFmtId="0" fontId="26" fillId="4" borderId="19" xfId="0" applyFont="1" applyFill="1" applyBorder="1" applyAlignment="1">
      <alignment horizontal="left" vertical="center" wrapText="1"/>
    </xf>
    <xf numFmtId="0" fontId="33" fillId="4" borderId="19" xfId="0" applyFont="1" applyFill="1" applyBorder="1" applyAlignment="1">
      <alignment horizontal="left" vertical="center" wrapText="1"/>
    </xf>
    <xf numFmtId="14" fontId="26" fillId="4" borderId="185" xfId="0" applyNumberFormat="1" applyFont="1" applyFill="1" applyBorder="1" applyAlignment="1">
      <alignment horizontal="center" vertical="center" wrapText="1"/>
    </xf>
    <xf numFmtId="0" fontId="26" fillId="4" borderId="19" xfId="0" applyFont="1" applyFill="1" applyBorder="1" applyAlignment="1">
      <alignment wrapText="1"/>
    </xf>
    <xf numFmtId="165" fontId="26" fillId="4" borderId="244" xfId="0" applyNumberFormat="1" applyFont="1" applyFill="1" applyBorder="1" applyAlignment="1">
      <alignment horizontal="center" vertical="center"/>
    </xf>
    <xf numFmtId="165" fontId="26" fillId="4" borderId="185" xfId="0" applyNumberFormat="1" applyFont="1" applyFill="1" applyBorder="1" applyAlignment="1">
      <alignment horizontal="center" vertical="center"/>
    </xf>
    <xf numFmtId="1" fontId="26" fillId="4" borderId="244" xfId="0" applyNumberFormat="1" applyFont="1" applyFill="1" applyBorder="1" applyAlignment="1">
      <alignment horizontal="center" wrapText="1"/>
    </xf>
    <xf numFmtId="1" fontId="26" fillId="4" borderId="10" xfId="0" applyNumberFormat="1" applyFont="1" applyFill="1" applyBorder="1" applyAlignment="1">
      <alignment horizontal="center" wrapText="1"/>
    </xf>
    <xf numFmtId="1" fontId="26" fillId="4" borderId="185" xfId="0" applyNumberFormat="1" applyFont="1" applyFill="1" applyBorder="1" applyAlignment="1">
      <alignment horizontal="center" wrapText="1"/>
    </xf>
    <xf numFmtId="12" fontId="26" fillId="4" borderId="19" xfId="0" applyNumberFormat="1" applyFont="1" applyFill="1" applyBorder="1" applyAlignment="1">
      <alignment horizontal="left" vertical="center" wrapText="1"/>
    </xf>
    <xf numFmtId="9" fontId="26" fillId="4" borderId="244" xfId="0" applyNumberFormat="1" applyFont="1" applyFill="1" applyBorder="1" applyAlignment="1">
      <alignment horizontal="center" vertical="center"/>
    </xf>
    <xf numFmtId="9" fontId="26" fillId="4" borderId="185" xfId="0" applyNumberFormat="1" applyFont="1" applyFill="1" applyBorder="1" applyAlignment="1">
      <alignment horizontal="center" vertical="center"/>
    </xf>
    <xf numFmtId="0" fontId="26" fillId="4" borderId="244" xfId="0" applyFont="1" applyFill="1" applyBorder="1" applyAlignment="1">
      <alignment horizontal="center" vertical="center" wrapText="1"/>
    </xf>
    <xf numFmtId="0" fontId="26" fillId="4" borderId="185" xfId="0" applyFont="1" applyFill="1" applyBorder="1" applyAlignment="1">
      <alignment horizontal="center"/>
    </xf>
    <xf numFmtId="14" fontId="26" fillId="4" borderId="244" xfId="0" applyNumberFormat="1" applyFont="1" applyFill="1" applyBorder="1" applyAlignment="1">
      <alignment horizontal="center" vertical="center"/>
    </xf>
    <xf numFmtId="0" fontId="69" fillId="4" borderId="244" xfId="1" applyFont="1" applyFill="1" applyBorder="1" applyAlignment="1" applyProtection="1">
      <alignment horizontal="center" vertical="center" wrapText="1"/>
      <protection locked="0"/>
    </xf>
    <xf numFmtId="0" fontId="69" fillId="4" borderId="185" xfId="1" applyFont="1" applyFill="1" applyBorder="1" applyAlignment="1">
      <alignment horizontal="center" vertical="center" wrapText="1"/>
    </xf>
    <xf numFmtId="0" fontId="26" fillId="4" borderId="242" xfId="0" applyFont="1" applyFill="1" applyBorder="1" applyAlignment="1">
      <alignment horizontal="left" vertical="center" wrapText="1"/>
    </xf>
    <xf numFmtId="0" fontId="33" fillId="0" borderId="345" xfId="0" applyFont="1" applyBorder="1" applyAlignment="1">
      <alignment horizontal="center" vertical="center"/>
    </xf>
    <xf numFmtId="14" fontId="26" fillId="0" borderId="149" xfId="0" applyNumberFormat="1" applyFont="1" applyBorder="1" applyAlignment="1">
      <alignment horizontal="center" vertical="center" wrapText="1"/>
    </xf>
    <xf numFmtId="0" fontId="26" fillId="0" borderId="149" xfId="0" applyFont="1" applyBorder="1" applyAlignment="1">
      <alignment horizontal="center" vertical="center"/>
    </xf>
    <xf numFmtId="0" fontId="26" fillId="0" borderId="149" xfId="0" applyFont="1" applyBorder="1" applyAlignment="1">
      <alignment horizontal="center" vertical="center" wrapText="1"/>
    </xf>
    <xf numFmtId="165" fontId="26" fillId="0" borderId="347" xfId="0" applyNumberFormat="1" applyFont="1" applyBorder="1" applyAlignment="1">
      <alignment horizontal="center"/>
    </xf>
    <xf numFmtId="1" fontId="26" fillId="0" borderId="149" xfId="0" applyNumberFormat="1" applyFont="1" applyBorder="1" applyAlignment="1">
      <alignment horizontal="center" wrapText="1"/>
    </xf>
    <xf numFmtId="9" fontId="26" fillId="0" borderId="149" xfId="3" applyFont="1" applyFill="1" applyBorder="1" applyAlignment="1">
      <alignment horizontal="center" vertical="center"/>
    </xf>
    <xf numFmtId="165" fontId="26" fillId="0" borderId="348" xfId="0" applyNumberFormat="1" applyFont="1" applyBorder="1" applyAlignment="1">
      <alignment horizontal="center" vertical="center"/>
    </xf>
    <xf numFmtId="14" fontId="26" fillId="0" borderId="349" xfId="0" applyNumberFormat="1" applyFont="1" applyBorder="1" applyAlignment="1">
      <alignment horizontal="center" vertical="center"/>
    </xf>
    <xf numFmtId="0" fontId="26" fillId="0" borderId="349" xfId="0" applyFont="1" applyBorder="1" applyAlignment="1">
      <alignment horizontal="center" vertical="center"/>
    </xf>
    <xf numFmtId="0" fontId="26" fillId="0" borderId="349" xfId="0" applyFont="1" applyBorder="1" applyAlignment="1">
      <alignment horizontal="center" vertical="center" readingOrder="1"/>
    </xf>
    <xf numFmtId="0" fontId="26" fillId="0" borderId="347" xfId="0" applyFont="1" applyBorder="1" applyAlignment="1">
      <alignment horizontal="center"/>
    </xf>
    <xf numFmtId="0" fontId="26" fillId="0" borderId="349" xfId="0" applyFont="1" applyBorder="1" applyAlignment="1">
      <alignment horizontal="center" vertical="center" wrapText="1"/>
    </xf>
    <xf numFmtId="0" fontId="26" fillId="0" borderId="349" xfId="0" applyFont="1" applyBorder="1" applyAlignment="1">
      <alignment horizontal="center" wrapText="1"/>
    </xf>
    <xf numFmtId="0" fontId="26" fillId="0" borderId="354" xfId="0" applyFont="1" applyBorder="1" applyAlignment="1">
      <alignment horizontal="center" vertical="center" wrapText="1"/>
    </xf>
    <xf numFmtId="0" fontId="26" fillId="0" borderId="0" xfId="0" applyFont="1" applyAlignment="1">
      <alignment horizontal="left" vertical="top"/>
    </xf>
    <xf numFmtId="0" fontId="33" fillId="0" borderId="340" xfId="0" applyFont="1" applyBorder="1" applyAlignment="1">
      <alignment horizontal="center" vertical="center" wrapText="1" readingOrder="1"/>
    </xf>
    <xf numFmtId="0" fontId="33" fillId="0" borderId="341" xfId="0" applyFont="1" applyBorder="1" applyAlignment="1">
      <alignment horizontal="center" vertical="center" readingOrder="1"/>
    </xf>
    <xf numFmtId="0" fontId="33" fillId="0" borderId="342" xfId="0" applyFont="1" applyBorder="1" applyAlignment="1">
      <alignment horizontal="center" vertical="center" readingOrder="1"/>
    </xf>
    <xf numFmtId="0" fontId="33" fillId="0" borderId="341" xfId="0" applyFont="1" applyBorder="1" applyAlignment="1">
      <alignment horizontal="center"/>
    </xf>
    <xf numFmtId="0" fontId="33" fillId="0" borderId="343" xfId="0" applyFont="1" applyBorder="1" applyAlignment="1">
      <alignment horizontal="center" vertical="center" readingOrder="1"/>
    </xf>
    <xf numFmtId="0" fontId="26" fillId="0" borderId="344" xfId="0" applyFont="1" applyBorder="1" applyAlignment="1">
      <alignment horizontal="center" vertical="center" readingOrder="1"/>
    </xf>
    <xf numFmtId="2" fontId="33" fillId="0" borderId="143" xfId="0" applyNumberFormat="1" applyFont="1" applyBorder="1" applyAlignment="1">
      <alignment horizontal="center" vertical="center" wrapText="1"/>
    </xf>
    <xf numFmtId="0" fontId="26" fillId="0" borderId="102" xfId="0" applyFont="1" applyBorder="1" applyAlignment="1">
      <alignment horizontal="center" vertical="center" wrapText="1"/>
    </xf>
    <xf numFmtId="0" fontId="21" fillId="0" borderId="102" xfId="1" applyFill="1" applyBorder="1" applyAlignment="1" applyProtection="1">
      <alignment horizontal="center" vertical="center" wrapText="1"/>
      <protection locked="0"/>
    </xf>
    <xf numFmtId="0" fontId="26" fillId="0" borderId="102" xfId="0" applyFont="1" applyBorder="1" applyAlignment="1">
      <alignment horizontal="center" vertical="center"/>
    </xf>
    <xf numFmtId="0" fontId="26" fillId="0" borderId="151" xfId="0" applyFont="1" applyBorder="1" applyAlignment="1">
      <alignment horizontal="center" vertical="center"/>
    </xf>
    <xf numFmtId="2" fontId="33" fillId="0" borderId="42" xfId="0" applyNumberFormat="1" applyFont="1" applyBorder="1" applyAlignment="1">
      <alignment horizontal="center" vertical="center" wrapText="1"/>
    </xf>
    <xf numFmtId="0" fontId="33" fillId="0" borderId="37" xfId="0" applyFont="1" applyBorder="1" applyAlignment="1">
      <alignment horizontal="center" vertical="center" wrapText="1"/>
    </xf>
    <xf numFmtId="14" fontId="26" fillId="0" borderId="37" xfId="0" applyNumberFormat="1" applyFont="1" applyBorder="1" applyAlignment="1">
      <alignment horizontal="center" vertical="center"/>
    </xf>
    <xf numFmtId="0" fontId="22" fillId="0" borderId="349" xfId="0" applyFont="1" applyBorder="1" applyAlignment="1">
      <alignment horizontal="center" vertical="center" wrapText="1"/>
    </xf>
    <xf numFmtId="0" fontId="26" fillId="0" borderId="46" xfId="0" applyFont="1" applyBorder="1" applyAlignment="1">
      <alignment horizontal="center" vertical="center" wrapText="1"/>
    </xf>
    <xf numFmtId="0" fontId="21" fillId="0" borderId="46" xfId="1" applyFill="1" applyBorder="1" applyAlignment="1" applyProtection="1">
      <alignment horizontal="center" vertical="center" wrapText="1"/>
      <protection locked="0"/>
    </xf>
    <xf numFmtId="0" fontId="26" fillId="0" borderId="46" xfId="0" applyFont="1" applyBorder="1" applyAlignment="1">
      <alignment horizontal="center" vertical="center"/>
    </xf>
    <xf numFmtId="0" fontId="26" fillId="0" borderId="73" xfId="0" applyFont="1" applyBorder="1" applyAlignment="1">
      <alignment horizontal="center" vertical="center"/>
    </xf>
    <xf numFmtId="0" fontId="22" fillId="0" borderId="37" xfId="0" applyFont="1" applyBorder="1" applyAlignment="1">
      <alignment horizontal="center" vertical="center" wrapText="1"/>
    </xf>
    <xf numFmtId="0" fontId="22" fillId="0" borderId="37" xfId="0" applyFont="1" applyBorder="1" applyAlignment="1">
      <alignment horizontal="center" vertical="center"/>
    </xf>
    <xf numFmtId="0" fontId="22" fillId="4" borderId="49" xfId="0" applyFont="1" applyFill="1" applyBorder="1" applyAlignment="1">
      <alignment horizontal="center" vertical="center"/>
    </xf>
    <xf numFmtId="0" fontId="22" fillId="4" borderId="76" xfId="0" applyFont="1" applyFill="1" applyBorder="1" applyAlignment="1">
      <alignment horizontal="center" vertical="center" wrapText="1"/>
    </xf>
    <xf numFmtId="0" fontId="33" fillId="0" borderId="42" xfId="0" applyFont="1" applyBorder="1" applyAlignment="1">
      <alignment horizontal="center" vertical="center" wrapText="1"/>
    </xf>
    <xf numFmtId="168" fontId="26" fillId="0" borderId="37" xfId="0" applyNumberFormat="1" applyFont="1" applyBorder="1" applyAlignment="1">
      <alignment horizontal="center" vertical="center"/>
    </xf>
    <xf numFmtId="14" fontId="26" fillId="0" borderId="37" xfId="0" applyNumberFormat="1" applyFont="1" applyBorder="1" applyAlignment="1">
      <alignment horizontal="center" vertical="center" wrapText="1"/>
    </xf>
    <xf numFmtId="0" fontId="21" fillId="0" borderId="37" xfId="1" applyBorder="1" applyAlignment="1">
      <alignment horizontal="center" vertical="center" wrapText="1"/>
    </xf>
    <xf numFmtId="0" fontId="22" fillId="0" borderId="153" xfId="0" applyFont="1" applyBorder="1" applyAlignment="1">
      <alignment vertical="center" wrapText="1"/>
    </xf>
    <xf numFmtId="0" fontId="22" fillId="4" borderId="78" xfId="0" applyFont="1" applyFill="1" applyBorder="1" applyAlignment="1">
      <alignment horizontal="center" vertical="center"/>
    </xf>
    <xf numFmtId="2" fontId="27" fillId="4" borderId="78" xfId="0" applyNumberFormat="1" applyFont="1" applyFill="1" applyBorder="1" applyAlignment="1">
      <alignment horizontal="center" vertical="center"/>
    </xf>
    <xf numFmtId="0" fontId="27" fillId="4" borderId="78" xfId="0" applyFont="1" applyFill="1" applyBorder="1" applyAlignment="1">
      <alignment horizontal="center" vertical="center" wrapText="1"/>
    </xf>
    <xf numFmtId="2" fontId="22" fillId="4" borderId="78" xfId="0" applyNumberFormat="1" applyFont="1" applyFill="1" applyBorder="1" applyAlignment="1">
      <alignment horizontal="center" vertical="center"/>
    </xf>
    <xf numFmtId="1" fontId="22" fillId="4" borderId="78" xfId="0" applyNumberFormat="1" applyFont="1" applyFill="1" applyBorder="1" applyAlignment="1">
      <alignment horizontal="center" vertical="center"/>
    </xf>
    <xf numFmtId="9" fontId="22" fillId="4" borderId="78" xfId="0" applyNumberFormat="1" applyFont="1" applyFill="1" applyBorder="1" applyAlignment="1">
      <alignment horizontal="center" vertical="center"/>
    </xf>
    <xf numFmtId="0" fontId="27" fillId="4" borderId="145" xfId="0" applyFont="1" applyFill="1" applyBorder="1" applyAlignment="1">
      <alignment horizontal="center" vertical="center" wrapText="1"/>
    </xf>
    <xf numFmtId="2" fontId="22" fillId="4" borderId="77" xfId="0" applyNumberFormat="1" applyFont="1" applyFill="1" applyBorder="1" applyAlignment="1">
      <alignment horizontal="center" vertical="center"/>
    </xf>
    <xf numFmtId="165" fontId="22" fillId="4" borderId="79" xfId="0" applyNumberFormat="1" applyFont="1" applyFill="1" applyBorder="1" applyAlignment="1">
      <alignment horizontal="center" vertical="center"/>
    </xf>
    <xf numFmtId="14" fontId="22" fillId="4" borderId="78" xfId="0" applyNumberFormat="1" applyFont="1" applyFill="1" applyBorder="1" applyAlignment="1">
      <alignment horizontal="center" vertical="center"/>
    </xf>
    <xf numFmtId="0" fontId="21" fillId="4" borderId="78" xfId="1" applyFill="1" applyBorder="1" applyAlignment="1" applyProtection="1">
      <alignment horizontal="center" vertical="center" wrapText="1"/>
      <protection locked="0"/>
    </xf>
    <xf numFmtId="0" fontId="22" fillId="4" borderId="117" xfId="0" applyFont="1" applyFill="1" applyBorder="1" applyAlignment="1">
      <alignment horizontal="center" vertical="center"/>
    </xf>
    <xf numFmtId="0" fontId="22" fillId="4" borderId="123" xfId="0" applyFont="1" applyFill="1" applyBorder="1" applyAlignment="1">
      <alignment horizontal="center" vertical="center"/>
    </xf>
    <xf numFmtId="168" fontId="26" fillId="4" borderId="43" xfId="0" applyNumberFormat="1" applyFont="1" applyFill="1" applyBorder="1" applyAlignment="1">
      <alignment horizontal="center" vertical="center"/>
    </xf>
    <xf numFmtId="9" fontId="26" fillId="4" borderId="43" xfId="3" applyFont="1" applyFill="1" applyBorder="1" applyAlignment="1">
      <alignment horizontal="center" vertical="center"/>
    </xf>
    <xf numFmtId="14" fontId="26" fillId="4" borderId="74" xfId="0" applyNumberFormat="1" applyFont="1" applyFill="1" applyBorder="1" applyAlignment="1">
      <alignment horizontal="center" vertical="center" wrapText="1"/>
    </xf>
    <xf numFmtId="14" fontId="26" fillId="4" borderId="43" xfId="0" applyNumberFormat="1" applyFont="1" applyFill="1" applyBorder="1" applyAlignment="1">
      <alignment horizontal="center" vertical="center" wrapText="1"/>
    </xf>
    <xf numFmtId="0" fontId="69" fillId="4" borderId="43" xfId="1" applyFont="1" applyFill="1" applyBorder="1" applyAlignment="1">
      <alignment horizontal="center" vertical="center" wrapText="1"/>
    </xf>
    <xf numFmtId="0" fontId="26" fillId="4" borderId="9" xfId="0" applyFont="1" applyFill="1" applyBorder="1" applyAlignment="1">
      <alignment horizontal="center" vertical="center" wrapText="1"/>
    </xf>
    <xf numFmtId="0" fontId="33" fillId="4" borderId="207" xfId="0" applyFont="1" applyFill="1" applyBorder="1" applyAlignment="1">
      <alignment horizontal="center" vertical="center" wrapText="1"/>
    </xf>
    <xf numFmtId="0" fontId="33" fillId="4" borderId="235" xfId="0" applyFont="1" applyFill="1" applyBorder="1" applyAlignment="1">
      <alignment horizontal="center" vertical="center" wrapText="1"/>
    </xf>
    <xf numFmtId="0" fontId="26" fillId="4" borderId="157" xfId="0" applyFont="1" applyFill="1" applyBorder="1" applyAlignment="1">
      <alignment horizontal="center" vertical="center" wrapText="1"/>
    </xf>
    <xf numFmtId="0" fontId="26" fillId="4" borderId="164" xfId="0" applyFont="1" applyFill="1" applyBorder="1" applyAlignment="1">
      <alignment horizontal="center" vertical="center" wrapText="1"/>
    </xf>
    <xf numFmtId="0" fontId="26" fillId="4" borderId="157" xfId="0" applyFont="1" applyFill="1" applyBorder="1" applyAlignment="1">
      <alignment horizontal="center" vertical="center"/>
    </xf>
    <xf numFmtId="0" fontId="26" fillId="4" borderId="164" xfId="0" applyFont="1" applyFill="1" applyBorder="1" applyAlignment="1">
      <alignment horizontal="center" vertical="center"/>
    </xf>
    <xf numFmtId="168" fontId="26" fillId="4" borderId="157" xfId="0" applyNumberFormat="1" applyFont="1" applyFill="1" applyBorder="1" applyAlignment="1">
      <alignment horizontal="center" vertical="center"/>
    </xf>
    <xf numFmtId="168" fontId="26" fillId="4" borderId="164" xfId="0" applyNumberFormat="1" applyFont="1" applyFill="1" applyBorder="1" applyAlignment="1">
      <alignment horizontal="center" vertical="center"/>
    </xf>
    <xf numFmtId="9" fontId="26" fillId="4" borderId="157" xfId="3" applyFont="1" applyFill="1" applyBorder="1" applyAlignment="1">
      <alignment horizontal="center" vertical="center"/>
    </xf>
    <xf numFmtId="9" fontId="26" fillId="4" borderId="164" xfId="3" applyFont="1" applyFill="1" applyBorder="1" applyAlignment="1">
      <alignment horizontal="center" vertical="center"/>
    </xf>
    <xf numFmtId="14" fontId="26" fillId="4" borderId="157" xfId="0" applyNumberFormat="1" applyFont="1" applyFill="1" applyBorder="1" applyAlignment="1">
      <alignment horizontal="center" vertical="center" wrapText="1"/>
    </xf>
    <xf numFmtId="14" fontId="26" fillId="4" borderId="158" xfId="0" applyNumberFormat="1" applyFont="1" applyFill="1" applyBorder="1" applyAlignment="1">
      <alignment horizontal="center" vertical="center" wrapText="1"/>
    </xf>
    <xf numFmtId="0" fontId="26" fillId="4" borderId="158" xfId="0" applyFont="1" applyFill="1" applyBorder="1" applyAlignment="1">
      <alignment horizontal="center" vertical="center" wrapText="1"/>
    </xf>
    <xf numFmtId="0" fontId="69" fillId="4" borderId="157" xfId="1" applyFont="1" applyFill="1" applyBorder="1" applyAlignment="1">
      <alignment horizontal="center" vertical="center" wrapText="1"/>
    </xf>
    <xf numFmtId="0" fontId="69" fillId="4" borderId="164" xfId="1" applyFont="1" applyFill="1" applyBorder="1" applyAlignment="1">
      <alignment horizontal="center" vertical="center" wrapText="1"/>
    </xf>
    <xf numFmtId="0" fontId="26" fillId="4" borderId="16" xfId="0" applyFont="1" applyFill="1" applyBorder="1" applyAlignment="1">
      <alignment horizontal="center" vertical="center" wrapText="1"/>
    </xf>
    <xf numFmtId="2" fontId="22" fillId="0" borderId="0" xfId="0" applyNumberFormat="1" applyFont="1" applyAlignment="1">
      <alignment horizontal="center" vertical="center" wrapText="1"/>
    </xf>
    <xf numFmtId="0" fontId="69" fillId="0" borderId="66" xfId="1" applyFont="1" applyBorder="1" applyAlignment="1">
      <alignment horizontal="center" vertical="center" wrapText="1"/>
    </xf>
    <xf numFmtId="0" fontId="70" fillId="0" borderId="0" xfId="0" applyFont="1"/>
    <xf numFmtId="2" fontId="27" fillId="4" borderId="256" xfId="0" applyNumberFormat="1" applyFont="1" applyFill="1" applyBorder="1" applyAlignment="1">
      <alignment horizontal="center" vertical="center" wrapText="1"/>
    </xf>
    <xf numFmtId="0" fontId="21" fillId="4" borderId="256" xfId="1" applyFill="1" applyBorder="1" applyAlignment="1" applyProtection="1">
      <alignment horizontal="center" vertical="center" wrapText="1"/>
      <protection locked="0"/>
    </xf>
    <xf numFmtId="0" fontId="22" fillId="4" borderId="270" xfId="0" applyFont="1" applyFill="1" applyBorder="1" applyAlignment="1">
      <alignment horizontal="center" vertical="center"/>
    </xf>
    <xf numFmtId="0" fontId="22" fillId="4" borderId="153" xfId="0" applyFont="1" applyFill="1" applyBorder="1" applyAlignment="1">
      <alignment horizontal="center" vertical="center"/>
    </xf>
    <xf numFmtId="0" fontId="26" fillId="0" borderId="0" xfId="0" applyFont="1" applyAlignment="1">
      <alignment horizontal="left" vertical="top" wrapText="1"/>
    </xf>
    <xf numFmtId="2" fontId="33" fillId="0" borderId="58" xfId="0" applyNumberFormat="1" applyFont="1" applyBorder="1" applyAlignment="1">
      <alignment horizontal="center" vertical="center" wrapText="1"/>
    </xf>
    <xf numFmtId="0" fontId="33" fillId="0" borderId="74" xfId="0" applyFont="1" applyBorder="1" applyAlignment="1">
      <alignment horizontal="center" vertical="center" wrapText="1"/>
    </xf>
    <xf numFmtId="0" fontId="25" fillId="0" borderId="0" xfId="0" applyFont="1"/>
    <xf numFmtId="2" fontId="26" fillId="4" borderId="35" xfId="0" applyNumberFormat="1" applyFont="1" applyFill="1" applyBorder="1" applyAlignment="1">
      <alignment horizontal="center" vertical="center" wrapText="1"/>
    </xf>
    <xf numFmtId="0" fontId="69" fillId="4" borderId="35" xfId="1" applyFont="1" applyFill="1" applyBorder="1" applyAlignment="1">
      <alignment horizontal="center" vertical="center" wrapText="1"/>
    </xf>
    <xf numFmtId="0" fontId="26" fillId="0" borderId="0" xfId="0" applyFont="1" applyAlignment="1">
      <alignment horizontal="left" wrapText="1"/>
    </xf>
    <xf numFmtId="0" fontId="26" fillId="0" borderId="32" xfId="0" applyFont="1" applyBorder="1" applyAlignment="1">
      <alignment vertical="center" wrapText="1"/>
    </xf>
    <xf numFmtId="12" fontId="26" fillId="0" borderId="32" xfId="0" applyNumberFormat="1" applyFont="1" applyBorder="1" applyAlignment="1">
      <alignment vertical="center"/>
    </xf>
    <xf numFmtId="12" fontId="4" fillId="0" borderId="35" xfId="0" applyNumberFormat="1" applyFont="1" applyBorder="1" applyAlignment="1">
      <alignment horizontal="left" vertical="center"/>
    </xf>
    <xf numFmtId="0" fontId="33" fillId="4" borderId="32" xfId="0" applyFont="1" applyFill="1" applyBorder="1" applyAlignment="1">
      <alignment horizontal="left" vertical="center" wrapText="1"/>
    </xf>
    <xf numFmtId="0" fontId="4" fillId="0" borderId="32" xfId="0" applyFont="1" applyBorder="1" applyAlignment="1">
      <alignment horizontal="left" vertical="center" wrapText="1"/>
    </xf>
    <xf numFmtId="165" fontId="26" fillId="0" borderId="39" xfId="0" applyNumberFormat="1" applyFont="1" applyBorder="1" applyAlignment="1">
      <alignment horizontal="center" wrapText="1"/>
    </xf>
    <xf numFmtId="165" fontId="26" fillId="0" borderId="66" xfId="0" applyNumberFormat="1" applyFont="1" applyBorder="1" applyAlignment="1">
      <alignment horizontal="center" wrapText="1"/>
    </xf>
    <xf numFmtId="2" fontId="33" fillId="0" borderId="204" xfId="0" applyNumberFormat="1" applyFont="1" applyBorder="1" applyAlignment="1">
      <alignment horizontal="center" vertical="center"/>
    </xf>
    <xf numFmtId="2" fontId="33" fillId="0" borderId="211" xfId="0" applyNumberFormat="1" applyFont="1" applyBorder="1" applyAlignment="1">
      <alignment horizontal="center" vertical="center"/>
    </xf>
    <xf numFmtId="2" fontId="33" fillId="0" borderId="215" xfId="0" applyNumberFormat="1" applyFont="1" applyBorder="1" applyAlignment="1">
      <alignment horizontal="center" vertical="center"/>
    </xf>
    <xf numFmtId="2" fontId="33" fillId="0" borderId="218" xfId="0" applyNumberFormat="1" applyFont="1" applyBorder="1" applyAlignment="1">
      <alignment horizontal="center" vertical="center"/>
    </xf>
    <xf numFmtId="2" fontId="33" fillId="0" borderId="222" xfId="0" applyNumberFormat="1" applyFont="1" applyBorder="1" applyAlignment="1">
      <alignment horizontal="center" vertical="center"/>
    </xf>
    <xf numFmtId="2" fontId="33" fillId="0" borderId="225" xfId="0" applyNumberFormat="1" applyFont="1" applyBorder="1" applyAlignment="1">
      <alignment horizontal="center" vertical="center"/>
    </xf>
    <xf numFmtId="2" fontId="33" fillId="0" borderId="228" xfId="0" applyNumberFormat="1" applyFont="1" applyBorder="1" applyAlignment="1">
      <alignment horizontal="center" vertical="center"/>
    </xf>
    <xf numFmtId="0" fontId="33" fillId="0" borderId="32" xfId="0" applyFont="1" applyBorder="1" applyAlignment="1">
      <alignment horizontal="center" vertical="center" wrapText="1"/>
    </xf>
    <xf numFmtId="0" fontId="33" fillId="0" borderId="212" xfId="0" applyFont="1" applyBorder="1" applyAlignment="1">
      <alignment horizontal="center" vertical="center" wrapText="1"/>
    </xf>
    <xf numFmtId="0" fontId="33" fillId="0" borderId="219" xfId="0" applyFont="1" applyBorder="1" applyAlignment="1">
      <alignment horizontal="center" vertical="center" wrapText="1"/>
    </xf>
    <xf numFmtId="0" fontId="33" fillId="0" borderId="223" xfId="0" applyFont="1" applyBorder="1" applyAlignment="1">
      <alignment horizontal="center" vertical="center" wrapText="1"/>
    </xf>
    <xf numFmtId="0" fontId="33" fillId="0" borderId="226" xfId="0" applyFont="1" applyBorder="1" applyAlignment="1">
      <alignment horizontal="center" vertical="center" wrapText="1"/>
    </xf>
    <xf numFmtId="0" fontId="33" fillId="0" borderId="229" xfId="0" applyFont="1" applyBorder="1" applyAlignment="1">
      <alignment horizontal="center" vertical="center" wrapText="1"/>
    </xf>
    <xf numFmtId="0" fontId="26" fillId="0" borderId="36" xfId="0" applyFont="1" applyBorder="1" applyAlignment="1">
      <alignment horizontal="left" vertical="center" wrapText="1"/>
    </xf>
    <xf numFmtId="165" fontId="26" fillId="0" borderId="185" xfId="0" applyNumberFormat="1" applyFont="1" applyBorder="1" applyAlignment="1">
      <alignment horizontal="center"/>
    </xf>
    <xf numFmtId="0" fontId="33" fillId="2" borderId="256" xfId="0" applyFont="1" applyFill="1" applyBorder="1" applyAlignment="1">
      <alignment horizontal="center" vertical="center" wrapText="1"/>
    </xf>
    <xf numFmtId="0" fontId="33" fillId="2" borderId="64" xfId="0" applyFont="1" applyFill="1" applyBorder="1" applyAlignment="1">
      <alignment horizontal="center" vertical="center" wrapText="1"/>
    </xf>
    <xf numFmtId="0" fontId="33" fillId="2" borderId="48" xfId="0" applyFont="1" applyFill="1" applyBorder="1" applyAlignment="1">
      <alignment horizontal="center" vertical="center" wrapText="1"/>
    </xf>
    <xf numFmtId="0" fontId="26" fillId="2" borderId="64" xfId="0"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256" xfId="0" applyFont="1" applyFill="1" applyBorder="1" applyAlignment="1">
      <alignment horizontal="center" vertical="center"/>
    </xf>
    <xf numFmtId="14" fontId="26" fillId="2" borderId="64" xfId="0" applyNumberFormat="1" applyFont="1" applyFill="1" applyBorder="1" applyAlignment="1">
      <alignment horizontal="center" vertical="center" wrapText="1"/>
    </xf>
    <xf numFmtId="14" fontId="26" fillId="2" borderId="48" xfId="0" applyNumberFormat="1" applyFont="1" applyFill="1" applyBorder="1" applyAlignment="1">
      <alignment horizontal="center" vertical="center" wrapText="1"/>
    </xf>
    <xf numFmtId="14" fontId="26" fillId="2" borderId="256" xfId="0" applyNumberFormat="1" applyFont="1" applyFill="1" applyBorder="1" applyAlignment="1">
      <alignment horizontal="center" vertical="center"/>
    </xf>
    <xf numFmtId="0" fontId="26" fillId="2" borderId="256" xfId="0" applyFont="1" applyFill="1" applyBorder="1" applyAlignment="1">
      <alignment horizontal="center" vertical="center" wrapText="1"/>
    </xf>
    <xf numFmtId="0" fontId="26" fillId="2" borderId="284" xfId="0" applyFont="1" applyFill="1" applyBorder="1" applyAlignment="1">
      <alignment horizontal="center" vertical="center" wrapText="1"/>
    </xf>
    <xf numFmtId="0" fontId="26" fillId="2" borderId="285" xfId="0" applyFont="1" applyFill="1" applyBorder="1" applyAlignment="1">
      <alignment horizontal="center" vertical="center" wrapText="1"/>
    </xf>
    <xf numFmtId="0" fontId="69" fillId="2" borderId="286" xfId="1" applyFont="1" applyFill="1" applyBorder="1" applyAlignment="1" applyProtection="1">
      <alignment horizontal="center" vertical="center" wrapText="1"/>
      <protection locked="0"/>
    </xf>
    <xf numFmtId="0" fontId="26" fillId="2" borderId="287" xfId="0" applyFont="1" applyFill="1" applyBorder="1" applyAlignment="1">
      <alignment horizontal="center" vertical="center"/>
    </xf>
    <xf numFmtId="0" fontId="26" fillId="2" borderId="257" xfId="0" applyFont="1" applyFill="1" applyBorder="1" applyAlignment="1">
      <alignment horizontal="center" vertical="center"/>
    </xf>
    <xf numFmtId="0" fontId="69" fillId="2" borderId="64" xfId="1" applyFont="1" applyFill="1" applyBorder="1" applyAlignment="1" applyProtection="1">
      <alignment horizontal="center" vertical="center" wrapText="1"/>
      <protection locked="0"/>
    </xf>
    <xf numFmtId="0" fontId="26" fillId="2" borderId="96" xfId="0" applyFont="1" applyFill="1" applyBorder="1" applyAlignment="1">
      <alignment horizontal="center" vertical="center" wrapText="1"/>
    </xf>
    <xf numFmtId="0" fontId="26" fillId="2" borderId="69" xfId="0" applyFont="1" applyFill="1" applyBorder="1" applyAlignment="1">
      <alignment horizontal="center" vertical="center" wrapText="1"/>
    </xf>
    <xf numFmtId="0" fontId="26" fillId="2" borderId="236" xfId="0" applyFont="1" applyFill="1" applyBorder="1" applyAlignment="1">
      <alignment horizontal="center" vertical="center" wrapText="1"/>
    </xf>
    <xf numFmtId="0" fontId="26" fillId="2" borderId="237" xfId="0" applyFont="1" applyFill="1" applyBorder="1" applyAlignment="1">
      <alignment horizontal="center" vertical="center" wrapText="1"/>
    </xf>
    <xf numFmtId="0" fontId="69" fillId="2" borderId="238" xfId="1" applyFont="1" applyFill="1" applyBorder="1" applyAlignment="1" applyProtection="1">
      <alignment horizontal="center" vertical="center" wrapText="1"/>
      <protection locked="0"/>
    </xf>
    <xf numFmtId="0" fontId="26" fillId="2" borderId="239" xfId="0" applyFont="1" applyFill="1" applyBorder="1" applyAlignment="1">
      <alignment horizontal="center" vertical="center" wrapText="1"/>
    </xf>
    <xf numFmtId="0" fontId="26" fillId="2" borderId="152" xfId="0" applyFont="1" applyFill="1" applyBorder="1" applyAlignment="1">
      <alignment horizontal="center" vertical="center" wrapText="1"/>
    </xf>
    <xf numFmtId="2" fontId="26" fillId="0" borderId="58" xfId="0" applyNumberFormat="1" applyFont="1" applyBorder="1" applyAlignment="1">
      <alignment horizontal="center" vertical="center" wrapText="1"/>
    </xf>
    <xf numFmtId="172" fontId="26" fillId="0" borderId="58" xfId="0" applyNumberFormat="1" applyFont="1" applyBorder="1" applyAlignment="1">
      <alignment horizontal="center" vertical="center" wrapText="1"/>
    </xf>
    <xf numFmtId="2" fontId="69" fillId="0" borderId="58" xfId="1" applyNumberFormat="1" applyFont="1" applyBorder="1" applyAlignment="1">
      <alignment horizontal="center" vertical="center" wrapText="1"/>
    </xf>
    <xf numFmtId="2" fontId="26" fillId="0" borderId="102" xfId="0" applyNumberFormat="1" applyFont="1" applyBorder="1" applyAlignment="1">
      <alignment horizontal="center" vertical="center" wrapText="1"/>
    </xf>
    <xf numFmtId="2" fontId="26" fillId="0" borderId="151" xfId="0" applyNumberFormat="1" applyFont="1" applyBorder="1" applyAlignment="1">
      <alignment horizontal="center" vertical="center" wrapText="1"/>
    </xf>
    <xf numFmtId="172" fontId="22" fillId="4" borderId="48" xfId="0" applyNumberFormat="1" applyFont="1" applyFill="1" applyBorder="1" applyAlignment="1">
      <alignment horizontal="center" vertical="center"/>
    </xf>
    <xf numFmtId="0" fontId="4" fillId="0" borderId="156" xfId="0" applyFont="1" applyBorder="1" applyAlignment="1">
      <alignment horizontal="left" vertical="center" wrapText="1"/>
    </xf>
    <xf numFmtId="0" fontId="4" fillId="0" borderId="346" xfId="0" applyFont="1" applyBorder="1" applyAlignment="1">
      <alignment wrapText="1"/>
    </xf>
    <xf numFmtId="12" fontId="4" fillId="0" borderId="156" xfId="0" applyNumberFormat="1" applyFont="1" applyBorder="1" applyAlignment="1">
      <alignment horizontal="left" vertical="center"/>
    </xf>
    <xf numFmtId="0" fontId="4" fillId="0" borderId="32" xfId="0" applyFont="1" applyBorder="1" applyAlignment="1">
      <alignment vertical="center" wrapText="1"/>
    </xf>
    <xf numFmtId="0" fontId="4" fillId="0" borderId="36" xfId="0" applyFont="1" applyBorder="1" applyAlignment="1">
      <alignment horizontal="left" vertical="center" wrapText="1"/>
    </xf>
    <xf numFmtId="12" fontId="4" fillId="0" borderId="36" xfId="0" applyNumberFormat="1" applyFont="1" applyBorder="1" applyAlignment="1">
      <alignment horizontal="left" vertical="center"/>
    </xf>
    <xf numFmtId="2" fontId="33" fillId="0" borderId="126" xfId="0" applyNumberFormat="1" applyFont="1" applyBorder="1" applyAlignment="1">
      <alignment horizontal="center" vertical="center" wrapText="1"/>
    </xf>
    <xf numFmtId="0" fontId="26" fillId="0" borderId="45" xfId="0" applyFont="1" applyBorder="1" applyAlignment="1">
      <alignment horizontal="center" vertical="center" wrapText="1"/>
    </xf>
    <xf numFmtId="0" fontId="69" fillId="0" borderId="43" xfId="1" applyFont="1" applyBorder="1" applyAlignment="1">
      <alignment horizontal="center" vertical="center" wrapText="1"/>
    </xf>
    <xf numFmtId="0" fontId="26" fillId="0" borderId="24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44" xfId="0" applyFont="1" applyBorder="1" applyAlignment="1">
      <alignment horizontal="center" vertical="center"/>
    </xf>
    <xf numFmtId="14" fontId="26" fillId="0" borderId="74" xfId="0" applyNumberFormat="1" applyFont="1" applyBorder="1" applyAlignment="1">
      <alignment horizontal="center" vertical="center" wrapText="1"/>
    </xf>
    <xf numFmtId="0" fontId="33" fillId="0" borderId="19" xfId="0" applyFont="1" applyBorder="1" applyAlignment="1">
      <alignment horizontal="left" vertical="center" wrapText="1"/>
    </xf>
    <xf numFmtId="0" fontId="26" fillId="4" borderId="185" xfId="0" applyFont="1" applyFill="1" applyBorder="1" applyAlignment="1">
      <alignment vertical="center" wrapText="1"/>
    </xf>
    <xf numFmtId="0" fontId="26" fillId="2" borderId="185" xfId="0" applyFont="1" applyFill="1" applyBorder="1" applyAlignment="1">
      <alignment horizontal="center" vertical="center"/>
    </xf>
    <xf numFmtId="0" fontId="26" fillId="2" borderId="185" xfId="0" applyFont="1" applyFill="1" applyBorder="1" applyAlignment="1">
      <alignment horizontal="center" vertical="center" wrapText="1"/>
    </xf>
    <xf numFmtId="14" fontId="26" fillId="0" borderId="244" xfId="0" applyNumberFormat="1" applyFont="1" applyBorder="1" applyAlignment="1">
      <alignment horizontal="center" vertical="center"/>
    </xf>
    <xf numFmtId="0" fontId="69" fillId="0" borderId="244" xfId="1" applyFont="1" applyBorder="1" applyAlignment="1" applyProtection="1">
      <alignment horizontal="center" vertical="center" wrapText="1"/>
      <protection locked="0"/>
    </xf>
    <xf numFmtId="0" fontId="69" fillId="0" borderId="185" xfId="1" applyFont="1" applyBorder="1" applyAlignment="1">
      <alignment horizontal="center" vertical="center" wrapText="1"/>
    </xf>
    <xf numFmtId="0" fontId="61" fillId="0" borderId="0" xfId="0" applyFont="1" applyAlignment="1">
      <alignment horizontal="center" vertical="center"/>
    </xf>
    <xf numFmtId="0" fontId="35" fillId="0" borderId="0" xfId="0" applyFont="1" applyAlignment="1">
      <alignment horizontal="center"/>
    </xf>
    <xf numFmtId="0" fontId="35" fillId="0" borderId="0" xfId="0" applyFont="1" applyAlignment="1">
      <alignment horizontal="center" vertical="center"/>
    </xf>
    <xf numFmtId="0" fontId="35" fillId="0" borderId="0" xfId="0" applyFont="1" applyAlignment="1">
      <alignment horizontal="center" vertical="center" wrapText="1"/>
    </xf>
    <xf numFmtId="0" fontId="4" fillId="6" borderId="367" xfId="0" applyFont="1" applyFill="1" applyBorder="1" applyAlignment="1">
      <alignment horizontal="center" vertical="center"/>
    </xf>
    <xf numFmtId="0" fontId="46" fillId="0" borderId="15" xfId="0" applyFont="1" applyBorder="1" applyAlignment="1">
      <alignment horizontal="center"/>
    </xf>
    <xf numFmtId="0" fontId="4" fillId="0" borderId="367" xfId="0" applyFont="1" applyBorder="1" applyAlignment="1">
      <alignment horizontal="center" vertical="center" wrapText="1"/>
    </xf>
    <xf numFmtId="165" fontId="4" fillId="6" borderId="367" xfId="0" applyNumberFormat="1" applyFont="1" applyFill="1" applyBorder="1" applyAlignment="1">
      <alignment horizontal="center" vertical="center"/>
    </xf>
    <xf numFmtId="0" fontId="4" fillId="0" borderId="15" xfId="0" applyFont="1" applyBorder="1" applyAlignment="1">
      <alignment horizontal="center" vertical="center"/>
    </xf>
    <xf numFmtId="9" fontId="4" fillId="0" borderId="15" xfId="0" applyNumberFormat="1" applyFont="1" applyBorder="1" applyAlignment="1">
      <alignment horizontal="center"/>
    </xf>
    <xf numFmtId="0" fontId="48" fillId="0" borderId="367" xfId="0" applyFont="1" applyBorder="1" applyAlignment="1">
      <alignment horizontal="center" vertical="center" wrapText="1"/>
    </xf>
    <xf numFmtId="0" fontId="48" fillId="0" borderId="15" xfId="0" applyFont="1" applyBorder="1" applyAlignment="1">
      <alignment horizontal="center"/>
    </xf>
    <xf numFmtId="0" fontId="46" fillId="0" borderId="367" xfId="0" applyFont="1" applyBorder="1" applyAlignment="1">
      <alignment horizontal="center" vertical="center" wrapText="1"/>
    </xf>
    <xf numFmtId="14" fontId="46" fillId="0" borderId="367" xfId="0" applyNumberFormat="1" applyFont="1" applyBorder="1" applyAlignment="1">
      <alignment horizontal="center" vertical="center" wrapText="1"/>
    </xf>
    <xf numFmtId="0" fontId="46" fillId="0" borderId="367" xfId="0" applyFont="1" applyBorder="1" applyAlignment="1">
      <alignment horizontal="center" vertical="center"/>
    </xf>
    <xf numFmtId="0" fontId="21" fillId="0" borderId="367" xfId="1" applyBorder="1" applyAlignment="1">
      <alignment horizontal="center" vertical="center" wrapText="1"/>
    </xf>
    <xf numFmtId="0" fontId="46" fillId="0" borderId="368" xfId="0" applyFont="1" applyBorder="1" applyAlignment="1">
      <alignment horizontal="center" vertical="center" wrapText="1"/>
    </xf>
    <xf numFmtId="0" fontId="26" fillId="0" borderId="32" xfId="0" applyFont="1" applyBorder="1" applyAlignment="1">
      <alignment wrapText="1"/>
    </xf>
    <xf numFmtId="0" fontId="22" fillId="0" borderId="5" xfId="0" applyFont="1" applyBorder="1" applyAlignment="1">
      <alignment horizontal="left" vertical="top"/>
    </xf>
    <xf numFmtId="0" fontId="35" fillId="2" borderId="0" xfId="0" applyFont="1" applyFill="1" applyAlignment="1">
      <alignment horizontal="center" vertical="center" wrapText="1"/>
    </xf>
    <xf numFmtId="0" fontId="35" fillId="2" borderId="0" xfId="0" applyFont="1" applyFill="1" applyAlignment="1">
      <alignment horizontal="center"/>
    </xf>
    <xf numFmtId="0" fontId="35" fillId="2" borderId="0" xfId="0" applyFont="1" applyFill="1"/>
    <xf numFmtId="0" fontId="26" fillId="2" borderId="0" xfId="0" applyFont="1" applyFill="1"/>
    <xf numFmtId="9" fontId="26" fillId="0" borderId="35" xfId="0" applyNumberFormat="1" applyFont="1" applyBorder="1" applyAlignment="1">
      <alignment horizontal="center" vertical="center"/>
    </xf>
    <xf numFmtId="9" fontId="26" fillId="5" borderId="35" xfId="0" applyNumberFormat="1" applyFont="1" applyFill="1" applyBorder="1" applyAlignment="1" applyProtection="1">
      <alignment horizontal="center" vertical="center"/>
      <protection locked="0"/>
    </xf>
    <xf numFmtId="9" fontId="26" fillId="0" borderId="37" xfId="3" applyFont="1" applyBorder="1" applyAlignment="1">
      <alignment horizontal="center" vertical="center"/>
    </xf>
    <xf numFmtId="9" fontId="26" fillId="5" borderId="37" xfId="3" applyFont="1" applyFill="1" applyBorder="1" applyAlignment="1">
      <alignment horizontal="center" vertical="center"/>
    </xf>
    <xf numFmtId="9" fontId="26" fillId="5" borderId="43" xfId="3" applyFont="1" applyFill="1" applyBorder="1" applyAlignment="1">
      <alignment horizontal="center" vertical="center"/>
    </xf>
    <xf numFmtId="0" fontId="26" fillId="0" borderId="42" xfId="0" applyFont="1" applyBorder="1" applyAlignment="1">
      <alignment horizontal="center" vertical="center" wrapText="1"/>
    </xf>
    <xf numFmtId="0" fontId="33" fillId="0" borderId="37" xfId="0" applyFont="1" applyBorder="1" applyAlignment="1">
      <alignment horizontal="center" vertical="center"/>
    </xf>
    <xf numFmtId="0" fontId="26" fillId="5" borderId="37" xfId="0" applyFont="1" applyFill="1" applyBorder="1" applyAlignment="1">
      <alignment horizontal="center"/>
    </xf>
    <xf numFmtId="0" fontId="26" fillId="0" borderId="37" xfId="0" applyFont="1" applyBorder="1" applyAlignment="1">
      <alignment horizontal="center"/>
    </xf>
    <xf numFmtId="8" fontId="26" fillId="0" borderId="37" xfId="0" applyNumberFormat="1" applyFont="1" applyBorder="1" applyAlignment="1">
      <alignment horizontal="center"/>
    </xf>
    <xf numFmtId="9" fontId="26" fillId="0" borderId="37" xfId="0" applyNumberFormat="1" applyFont="1" applyBorder="1" applyAlignment="1">
      <alignment horizontal="center"/>
    </xf>
    <xf numFmtId="9" fontId="26" fillId="5" borderId="37" xfId="0" applyNumberFormat="1" applyFont="1" applyFill="1" applyBorder="1" applyAlignment="1">
      <alignment horizontal="center"/>
    </xf>
    <xf numFmtId="165" fontId="26" fillId="0" borderId="37" xfId="0" applyNumberFormat="1" applyFont="1" applyBorder="1" applyAlignment="1">
      <alignment horizontal="center"/>
    </xf>
    <xf numFmtId="0" fontId="33" fillId="0" borderId="37" xfId="0" applyFont="1" applyBorder="1" applyAlignment="1">
      <alignment horizontal="center"/>
    </xf>
    <xf numFmtId="0" fontId="26" fillId="0" borderId="37" xfId="0" applyFont="1" applyBorder="1" applyAlignment="1">
      <alignment horizontal="center" wrapText="1"/>
    </xf>
    <xf numFmtId="0" fontId="26" fillId="0" borderId="73" xfId="0" applyFont="1" applyBorder="1" applyAlignment="1">
      <alignment horizontal="center" vertical="center" wrapText="1"/>
    </xf>
    <xf numFmtId="165" fontId="4" fillId="6" borderId="375" xfId="0" applyNumberFormat="1" applyFont="1" applyFill="1" applyBorder="1" applyAlignment="1">
      <alignment horizontal="center" vertical="center"/>
    </xf>
    <xf numFmtId="165" fontId="4" fillId="6" borderId="376" xfId="0" applyNumberFormat="1" applyFont="1" applyFill="1" applyBorder="1" applyAlignment="1">
      <alignment horizontal="center" vertical="center"/>
    </xf>
    <xf numFmtId="9" fontId="4" fillId="5" borderId="39" xfId="0" applyNumberFormat="1" applyFont="1" applyFill="1" applyBorder="1" applyAlignment="1">
      <alignment horizontal="center"/>
    </xf>
    <xf numFmtId="9" fontId="4" fillId="5" borderId="66" xfId="0" applyNumberFormat="1" applyFont="1" applyFill="1" applyBorder="1" applyAlignment="1">
      <alignment horizontal="center"/>
    </xf>
    <xf numFmtId="0" fontId="36" fillId="0" borderId="108" xfId="0" applyFont="1" applyBorder="1" applyAlignment="1">
      <alignment horizontal="left" vertical="top" wrapText="1"/>
    </xf>
    <xf numFmtId="0" fontId="0" fillId="0" borderId="33" xfId="0" applyBorder="1" applyAlignment="1">
      <alignment horizontal="left" vertical="top"/>
    </xf>
    <xf numFmtId="0" fontId="37" fillId="0" borderId="108" xfId="0" applyFont="1" applyBorder="1" applyAlignment="1">
      <alignment horizontal="center" vertical="center"/>
    </xf>
    <xf numFmtId="0" fontId="37" fillId="0" borderId="33" xfId="0" applyFont="1" applyBorder="1" applyAlignment="1">
      <alignment horizontal="center" vertical="center"/>
    </xf>
    <xf numFmtId="0" fontId="0" fillId="0" borderId="0" xfId="0" applyAlignment="1">
      <alignment horizontal="left"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38" fillId="0" borderId="0" xfId="0" applyFont="1" applyAlignment="1">
      <alignment horizontal="left" vertical="center" wrapText="1"/>
    </xf>
    <xf numFmtId="0" fontId="34" fillId="0" borderId="0" xfId="0" applyFont="1" applyAlignment="1">
      <alignment horizontal="left" vertical="center" wrapText="1"/>
    </xf>
    <xf numFmtId="171" fontId="26" fillId="0" borderId="32" xfId="0" applyNumberFormat="1" applyFont="1" applyBorder="1" applyAlignment="1">
      <alignment horizontal="center" vertical="center"/>
    </xf>
    <xf numFmtId="171" fontId="26" fillId="0" borderId="58" xfId="0" applyNumberFormat="1" applyFont="1" applyBorder="1" applyAlignment="1">
      <alignment horizontal="center" vertical="center"/>
    </xf>
    <xf numFmtId="1" fontId="26" fillId="0" borderId="32" xfId="0" applyNumberFormat="1" applyFont="1" applyBorder="1" applyAlignment="1">
      <alignment horizontal="center" vertical="center"/>
    </xf>
    <xf numFmtId="1" fontId="26" fillId="0" borderId="58" xfId="0" applyNumberFormat="1" applyFont="1" applyBorder="1" applyAlignment="1">
      <alignment horizontal="center" vertical="center"/>
    </xf>
    <xf numFmtId="165" fontId="26" fillId="0" borderId="32" xfId="0" applyNumberFormat="1" applyFont="1" applyBorder="1" applyAlignment="1">
      <alignment horizontal="center" vertical="center"/>
    </xf>
    <xf numFmtId="165" fontId="26" fillId="0" borderId="58" xfId="0" applyNumberFormat="1" applyFont="1" applyBorder="1" applyAlignment="1">
      <alignment horizontal="center" vertical="center"/>
    </xf>
    <xf numFmtId="0" fontId="26" fillId="0" borderId="32"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66" xfId="0" applyFont="1" applyBorder="1" applyAlignment="1">
      <alignment horizontal="center" vertical="center" wrapText="1"/>
    </xf>
    <xf numFmtId="2" fontId="33" fillId="0" borderId="134" xfId="0" applyNumberFormat="1" applyFont="1" applyBorder="1" applyAlignment="1">
      <alignment horizontal="center" vertical="center"/>
    </xf>
    <xf numFmtId="2" fontId="33" fillId="0" borderId="127" xfId="0" applyNumberFormat="1" applyFont="1" applyBorder="1" applyAlignment="1">
      <alignment horizontal="center" vertical="center"/>
    </xf>
    <xf numFmtId="2" fontId="33" fillId="0" borderId="145" xfId="0" applyNumberFormat="1" applyFont="1" applyBorder="1" applyAlignment="1">
      <alignment horizontal="center" vertical="center"/>
    </xf>
    <xf numFmtId="0" fontId="26" fillId="0" borderId="32" xfId="0" applyFont="1" applyBorder="1" applyAlignment="1">
      <alignment horizontal="center" vertical="center"/>
    </xf>
    <xf numFmtId="0" fontId="26" fillId="0" borderId="58" xfId="0" applyFont="1" applyBorder="1" applyAlignment="1">
      <alignment horizontal="center" vertical="center"/>
    </xf>
    <xf numFmtId="0" fontId="26" fillId="0" borderId="66" xfId="0" applyFont="1" applyBorder="1" applyAlignment="1">
      <alignment horizontal="center" vertical="center"/>
    </xf>
    <xf numFmtId="0" fontId="26" fillId="0" borderId="146" xfId="0" applyFont="1" applyBorder="1" applyAlignment="1">
      <alignment horizontal="center" vertical="center"/>
    </xf>
    <xf numFmtId="0" fontId="26" fillId="0" borderId="144" xfId="0" applyFont="1" applyBorder="1" applyAlignment="1">
      <alignment horizontal="center" vertical="center"/>
    </xf>
    <xf numFmtId="0" fontId="26" fillId="0" borderId="175" xfId="0" applyFont="1" applyBorder="1" applyAlignment="1">
      <alignment horizontal="center" vertical="center"/>
    </xf>
    <xf numFmtId="2" fontId="33" fillId="0" borderId="32" xfId="0" applyNumberFormat="1" applyFont="1" applyBorder="1" applyAlignment="1">
      <alignment horizontal="center" vertical="center" wrapText="1"/>
    </xf>
    <xf numFmtId="2" fontId="33" fillId="0" borderId="58" xfId="0" applyNumberFormat="1" applyFont="1" applyBorder="1" applyAlignment="1">
      <alignment horizontal="center" vertical="center"/>
    </xf>
    <xf numFmtId="2" fontId="33" fillId="0" borderId="78" xfId="0" applyNumberFormat="1" applyFont="1" applyBorder="1" applyAlignment="1">
      <alignment horizontal="center" vertical="center"/>
    </xf>
    <xf numFmtId="2" fontId="33" fillId="0" borderId="107" xfId="0" applyNumberFormat="1" applyFont="1" applyBorder="1" applyAlignment="1">
      <alignment horizontal="center" vertical="center"/>
    </xf>
    <xf numFmtId="2" fontId="33" fillId="0" borderId="32" xfId="0" applyNumberFormat="1" applyFont="1" applyBorder="1" applyAlignment="1">
      <alignment horizontal="center" vertical="center"/>
    </xf>
    <xf numFmtId="2" fontId="26" fillId="0" borderId="32" xfId="0" applyNumberFormat="1" applyFont="1" applyBorder="1" applyAlignment="1">
      <alignment horizontal="center" vertical="center"/>
    </xf>
    <xf numFmtId="2" fontId="26" fillId="0" borderId="58" xfId="0" applyNumberFormat="1" applyFont="1" applyBorder="1" applyAlignment="1">
      <alignment horizontal="center" vertical="center"/>
    </xf>
    <xf numFmtId="2" fontId="26" fillId="0" borderId="78" xfId="0" applyNumberFormat="1" applyFont="1" applyBorder="1" applyAlignment="1">
      <alignment horizontal="center" vertical="center"/>
    </xf>
    <xf numFmtId="14" fontId="26" fillId="0" borderId="32" xfId="0" applyNumberFormat="1" applyFont="1" applyBorder="1" applyAlignment="1">
      <alignment horizontal="center" vertical="center"/>
    </xf>
    <xf numFmtId="14" fontId="26" fillId="0" borderId="58" xfId="0" applyNumberFormat="1" applyFont="1" applyBorder="1" applyAlignment="1">
      <alignment horizontal="center" vertical="center"/>
    </xf>
    <xf numFmtId="14" fontId="26" fillId="0" borderId="78" xfId="0" applyNumberFormat="1" applyFont="1" applyBorder="1" applyAlignment="1">
      <alignment horizontal="center" vertical="center"/>
    </xf>
    <xf numFmtId="2" fontId="33" fillId="0" borderId="66" xfId="0" applyNumberFormat="1" applyFont="1" applyBorder="1" applyAlignment="1">
      <alignment horizontal="center" vertical="center"/>
    </xf>
    <xf numFmtId="2" fontId="26" fillId="0" borderId="66" xfId="0" applyNumberFormat="1" applyFont="1" applyBorder="1" applyAlignment="1">
      <alignment horizontal="center" vertical="center"/>
    </xf>
    <xf numFmtId="14" fontId="26" fillId="0" borderId="66" xfId="0" applyNumberFormat="1" applyFont="1" applyBorder="1" applyAlignment="1">
      <alignment horizontal="center" vertical="center"/>
    </xf>
    <xf numFmtId="0" fontId="26" fillId="0" borderId="78" xfId="0" applyFont="1" applyBorder="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top"/>
    </xf>
    <xf numFmtId="0" fontId="4" fillId="0" borderId="58" xfId="0" applyFont="1" applyBorder="1" applyAlignment="1">
      <alignment horizontal="center" vertical="center"/>
    </xf>
    <xf numFmtId="0" fontId="22" fillId="0" borderId="32" xfId="0" applyFont="1" applyBorder="1" applyAlignment="1">
      <alignment horizontal="center" vertical="center"/>
    </xf>
    <xf numFmtId="0" fontId="22" fillId="0" borderId="58" xfId="0" applyFont="1" applyBorder="1" applyAlignment="1">
      <alignment horizontal="center" vertical="center"/>
    </xf>
    <xf numFmtId="0" fontId="22" fillId="0" borderId="66" xfId="0" applyFont="1" applyBorder="1" applyAlignment="1">
      <alignment horizontal="center" vertical="center"/>
    </xf>
    <xf numFmtId="0" fontId="22" fillId="0" borderId="31" xfId="0" applyFont="1" applyBorder="1" applyAlignment="1">
      <alignment horizontal="center" vertical="center"/>
    </xf>
    <xf numFmtId="0" fontId="22" fillId="0" borderId="109" xfId="0" applyFont="1" applyBorder="1" applyAlignment="1">
      <alignment horizontal="center" vertical="center"/>
    </xf>
    <xf numFmtId="0" fontId="22" fillId="0" borderId="110" xfId="0" applyFont="1" applyBorder="1" applyAlignment="1">
      <alignment horizontal="center" vertical="center"/>
    </xf>
    <xf numFmtId="0" fontId="22" fillId="0" borderId="78" xfId="0" applyFont="1" applyBorder="1" applyAlignment="1">
      <alignment horizontal="center" vertical="center"/>
    </xf>
    <xf numFmtId="0" fontId="26" fillId="0" borderId="31" xfId="0" applyFont="1" applyBorder="1" applyAlignment="1">
      <alignment horizontal="center" vertic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27" fillId="0" borderId="32" xfId="0" applyFont="1" applyBorder="1" applyAlignment="1">
      <alignment horizontal="center" vertical="center"/>
    </xf>
    <xf numFmtId="0" fontId="27" fillId="0" borderId="58" xfId="0" applyFont="1" applyBorder="1" applyAlignment="1">
      <alignment horizontal="center" vertical="center"/>
    </xf>
    <xf numFmtId="0" fontId="27" fillId="0" borderId="78" xfId="0" applyFont="1" applyBorder="1" applyAlignment="1">
      <alignment horizontal="center" vertical="center"/>
    </xf>
    <xf numFmtId="0" fontId="22" fillId="0" borderId="74" xfId="0" applyFont="1" applyBorder="1" applyAlignment="1">
      <alignment horizontal="center" vertical="center"/>
    </xf>
    <xf numFmtId="0" fontId="33" fillId="0" borderId="32" xfId="0" applyFont="1" applyBorder="1" applyAlignment="1">
      <alignment horizontal="center" vertical="center"/>
    </xf>
    <xf numFmtId="0" fontId="33" fillId="0" borderId="58" xfId="0" applyFont="1" applyBorder="1" applyAlignment="1">
      <alignment horizontal="center" vertical="center"/>
    </xf>
    <xf numFmtId="0" fontId="33" fillId="0" borderId="78" xfId="0" applyFont="1" applyBorder="1" applyAlignment="1">
      <alignment horizontal="center" vertical="center"/>
    </xf>
    <xf numFmtId="165" fontId="26" fillId="0" borderId="74" xfId="0" applyNumberFormat="1" applyFont="1" applyBorder="1" applyAlignment="1">
      <alignment horizontal="center" vertical="center"/>
    </xf>
    <xf numFmtId="165" fontId="26" fillId="0" borderId="78" xfId="0" applyNumberFormat="1" applyFont="1" applyBorder="1" applyAlignment="1">
      <alignment horizontal="center" vertical="center"/>
    </xf>
    <xf numFmtId="0" fontId="24" fillId="0" borderId="0" xfId="0" applyFont="1" applyAlignment="1">
      <alignment horizontal="left"/>
    </xf>
    <xf numFmtId="0" fontId="26" fillId="0" borderId="74" xfId="0" applyFont="1" applyBorder="1" applyAlignment="1">
      <alignment horizontal="center" vertical="center"/>
    </xf>
    <xf numFmtId="0" fontId="26" fillId="0" borderId="174" xfId="0" applyFont="1" applyBorder="1" applyAlignment="1">
      <alignment horizontal="center" vertical="center"/>
    </xf>
    <xf numFmtId="0" fontId="26" fillId="0" borderId="147" xfId="0" applyFont="1" applyBorder="1" applyAlignment="1">
      <alignment horizontal="center" vertical="center"/>
    </xf>
    <xf numFmtId="0" fontId="22" fillId="0" borderId="5" xfId="0" applyFont="1" applyBorder="1" applyAlignment="1">
      <alignment horizontal="left" vertical="top" wrapText="1"/>
    </xf>
    <xf numFmtId="0" fontId="22" fillId="0" borderId="5" xfId="0" applyFont="1" applyBorder="1" applyAlignment="1">
      <alignment horizontal="left" vertical="top"/>
    </xf>
    <xf numFmtId="0" fontId="26" fillId="0" borderId="151" xfId="0" applyFont="1" applyBorder="1" applyAlignment="1">
      <alignment horizontal="center" vertical="center" wrapText="1"/>
    </xf>
    <xf numFmtId="0" fontId="26" fillId="0" borderId="153" xfId="0" applyFont="1" applyBorder="1" applyAlignment="1">
      <alignment horizontal="center" vertical="center" wrapText="1"/>
    </xf>
    <xf numFmtId="0" fontId="68" fillId="0" borderId="32" xfId="1" applyFont="1" applyBorder="1" applyAlignment="1" applyProtection="1">
      <alignment horizontal="center" vertical="center" wrapText="1"/>
      <protection locked="0"/>
    </xf>
    <xf numFmtId="0" fontId="68" fillId="0" borderId="58" xfId="1" applyFont="1" applyBorder="1" applyAlignment="1" applyProtection="1">
      <alignment horizontal="center" vertical="center" wrapText="1"/>
      <protection locked="0"/>
    </xf>
    <xf numFmtId="0" fontId="68" fillId="0" borderId="66" xfId="1" applyFont="1" applyBorder="1" applyAlignment="1" applyProtection="1">
      <alignment horizontal="center" vertical="center" wrapText="1"/>
      <protection locked="0"/>
    </xf>
    <xf numFmtId="0" fontId="26" fillId="0" borderId="50" xfId="0" applyFont="1" applyBorder="1" applyAlignment="1">
      <alignment horizontal="center" vertical="center" wrapText="1"/>
    </xf>
    <xf numFmtId="0" fontId="26" fillId="0" borderId="154" xfId="0" applyFont="1" applyBorder="1" applyAlignment="1">
      <alignment horizontal="center" vertical="center" wrapText="1"/>
    </xf>
    <xf numFmtId="0" fontId="68" fillId="0" borderId="78" xfId="1" applyFont="1" applyBorder="1" applyAlignment="1" applyProtection="1">
      <alignment horizontal="center" vertical="center" wrapText="1"/>
      <protection locked="0"/>
    </xf>
    <xf numFmtId="3" fontId="26" fillId="0" borderId="32" xfId="0" applyNumberFormat="1" applyFont="1" applyBorder="1" applyAlignment="1">
      <alignment horizontal="center" vertical="center"/>
    </xf>
    <xf numFmtId="3" fontId="26" fillId="0" borderId="58" xfId="0" applyNumberFormat="1" applyFont="1" applyBorder="1" applyAlignment="1">
      <alignment horizontal="center" vertical="center"/>
    </xf>
    <xf numFmtId="3" fontId="26" fillId="0" borderId="78" xfId="0" applyNumberFormat="1" applyFont="1" applyBorder="1" applyAlignment="1">
      <alignment horizontal="center" vertical="center"/>
    </xf>
    <xf numFmtId="165" fontId="26" fillId="2" borderId="32" xfId="0" applyNumberFormat="1" applyFont="1" applyFill="1" applyBorder="1" applyAlignment="1">
      <alignment horizontal="center" vertical="center"/>
    </xf>
    <xf numFmtId="165" fontId="26" fillId="2" borderId="58" xfId="0" applyNumberFormat="1" applyFont="1" applyFill="1" applyBorder="1" applyAlignment="1">
      <alignment horizontal="center" vertical="center"/>
    </xf>
    <xf numFmtId="165" fontId="26" fillId="2" borderId="78" xfId="0" applyNumberFormat="1" applyFont="1" applyFill="1" applyBorder="1" applyAlignment="1">
      <alignment horizontal="center" vertical="center"/>
    </xf>
    <xf numFmtId="9" fontId="26" fillId="0" borderId="32" xfId="0" applyNumberFormat="1" applyFont="1" applyBorder="1" applyAlignment="1">
      <alignment horizontal="center" vertical="center"/>
    </xf>
    <xf numFmtId="9" fontId="26" fillId="0" borderId="58" xfId="0" applyNumberFormat="1" applyFont="1" applyBorder="1" applyAlignment="1">
      <alignment horizontal="center" vertical="center"/>
    </xf>
    <xf numFmtId="9" fontId="26" fillId="0" borderId="78" xfId="0" applyNumberFormat="1" applyFont="1" applyBorder="1" applyAlignment="1">
      <alignment horizontal="center" vertical="center"/>
    </xf>
    <xf numFmtId="0" fontId="69" fillId="0" borderId="32" xfId="1" applyFont="1" applyBorder="1" applyAlignment="1" applyProtection="1">
      <alignment horizontal="center" vertical="center" wrapText="1"/>
      <protection locked="0"/>
    </xf>
    <xf numFmtId="0" fontId="69" fillId="0" borderId="58" xfId="1" applyFont="1" applyBorder="1" applyAlignment="1" applyProtection="1">
      <alignment horizontal="center" vertical="center" wrapText="1"/>
      <protection locked="0"/>
    </xf>
    <xf numFmtId="0" fontId="69" fillId="0" borderId="78" xfId="1" applyFont="1" applyBorder="1" applyAlignment="1" applyProtection="1">
      <alignment horizontal="center" vertical="center" wrapText="1"/>
      <protection locked="0"/>
    </xf>
    <xf numFmtId="9" fontId="26" fillId="0" borderId="146" xfId="0" applyNumberFormat="1" applyFont="1" applyBorder="1" applyAlignment="1">
      <alignment horizontal="center" vertical="center"/>
    </xf>
    <xf numFmtId="9" fontId="26" fillId="0" borderId="144" xfId="0" applyNumberFormat="1" applyFont="1" applyBorder="1" applyAlignment="1">
      <alignment horizontal="center" vertical="center"/>
    </xf>
    <xf numFmtId="9" fontId="26" fillId="0" borderId="147" xfId="0" applyNumberFormat="1" applyFont="1" applyBorder="1" applyAlignment="1">
      <alignment horizontal="center" vertical="center"/>
    </xf>
    <xf numFmtId="0" fontId="23" fillId="0" borderId="0" xfId="0" applyFont="1" applyAlignment="1">
      <alignment horizontal="left"/>
    </xf>
    <xf numFmtId="0" fontId="26" fillId="4" borderId="31" xfId="0" applyFont="1" applyFill="1" applyBorder="1" applyAlignment="1">
      <alignment horizontal="center" vertical="center"/>
    </xf>
    <xf numFmtId="0" fontId="26" fillId="4" borderId="109" xfId="0" applyFont="1" applyFill="1" applyBorder="1" applyAlignment="1">
      <alignment horizontal="center" vertical="center"/>
    </xf>
    <xf numFmtId="0" fontId="26" fillId="4" borderId="110" xfId="0" applyFont="1" applyFill="1" applyBorder="1" applyAlignment="1">
      <alignment horizontal="center" vertical="center"/>
    </xf>
    <xf numFmtId="0" fontId="26" fillId="4" borderId="32" xfId="0" applyFont="1" applyFill="1" applyBorder="1" applyAlignment="1">
      <alignment horizontal="center" vertical="center"/>
    </xf>
    <xf numFmtId="0" fontId="26" fillId="4" borderId="58" xfId="0" applyFont="1" applyFill="1" applyBorder="1" applyAlignment="1">
      <alignment horizontal="center" vertical="center"/>
    </xf>
    <xf numFmtId="0" fontId="26" fillId="4" borderId="78" xfId="0" applyFont="1" applyFill="1" applyBorder="1" applyAlignment="1">
      <alignment horizontal="center" vertical="center"/>
    </xf>
    <xf numFmtId="0" fontId="1" fillId="0" borderId="32" xfId="0" applyFont="1" applyBorder="1" applyAlignment="1">
      <alignment horizontal="center" vertical="center"/>
    </xf>
    <xf numFmtId="0" fontId="33" fillId="4" borderId="32" xfId="0" applyFont="1" applyFill="1" applyBorder="1" applyAlignment="1">
      <alignment horizontal="center" vertical="center"/>
    </xf>
    <xf numFmtId="0" fontId="33" fillId="4" borderId="58" xfId="0" applyFont="1" applyFill="1" applyBorder="1" applyAlignment="1">
      <alignment horizontal="center" vertical="center"/>
    </xf>
    <xf numFmtId="0" fontId="33" fillId="4" borderId="78" xfId="0" applyFont="1" applyFill="1" applyBorder="1" applyAlignment="1">
      <alignment horizontal="center" vertical="center"/>
    </xf>
    <xf numFmtId="0" fontId="22" fillId="0" borderId="32"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78" xfId="0" applyFont="1" applyBorder="1" applyAlignment="1">
      <alignment horizontal="center" vertical="center" wrapText="1"/>
    </xf>
    <xf numFmtId="0" fontId="26" fillId="4" borderId="32" xfId="0" applyFont="1" applyFill="1" applyBorder="1" applyAlignment="1">
      <alignment horizontal="center" vertical="center" wrapText="1"/>
    </xf>
    <xf numFmtId="0" fontId="26" fillId="4" borderId="58" xfId="0" applyFont="1" applyFill="1" applyBorder="1" applyAlignment="1">
      <alignment horizontal="center" vertical="center" wrapText="1"/>
    </xf>
    <xf numFmtId="0" fontId="26" fillId="4" borderId="78" xfId="0" applyFont="1" applyFill="1" applyBorder="1" applyAlignment="1">
      <alignment horizontal="center" vertical="center" wrapText="1"/>
    </xf>
    <xf numFmtId="165" fontId="26" fillId="4" borderId="32" xfId="0" applyNumberFormat="1" applyFont="1" applyFill="1" applyBorder="1" applyAlignment="1">
      <alignment horizontal="center" vertical="center"/>
    </xf>
    <xf numFmtId="165" fontId="26" fillId="4" borderId="58" xfId="0" applyNumberFormat="1" applyFont="1" applyFill="1" applyBorder="1" applyAlignment="1">
      <alignment horizontal="center" vertical="center"/>
    </xf>
    <xf numFmtId="165" fontId="26" fillId="4" borderId="78" xfId="0" applyNumberFormat="1" applyFont="1" applyFill="1" applyBorder="1" applyAlignment="1">
      <alignment horizontal="center" vertical="center"/>
    </xf>
    <xf numFmtId="3" fontId="22" fillId="0" borderId="32" xfId="0" applyNumberFormat="1" applyFont="1" applyBorder="1" applyAlignment="1">
      <alignment horizontal="center" vertical="center"/>
    </xf>
    <xf numFmtId="3" fontId="22" fillId="0" borderId="58" xfId="0" applyNumberFormat="1" applyFont="1" applyBorder="1" applyAlignment="1">
      <alignment horizontal="center" vertical="center"/>
    </xf>
    <xf numFmtId="3" fontId="22" fillId="0" borderId="78" xfId="0" applyNumberFormat="1" applyFont="1" applyBorder="1" applyAlignment="1">
      <alignment horizontal="center" vertical="center"/>
    </xf>
    <xf numFmtId="3" fontId="26" fillId="4" borderId="32" xfId="0" applyNumberFormat="1" applyFont="1" applyFill="1" applyBorder="1" applyAlignment="1">
      <alignment horizontal="center" vertical="center"/>
    </xf>
    <xf numFmtId="3" fontId="26" fillId="4" borderId="58" xfId="0" applyNumberFormat="1" applyFont="1" applyFill="1" applyBorder="1" applyAlignment="1">
      <alignment horizontal="center" vertical="center"/>
    </xf>
    <xf numFmtId="3" fontId="26" fillId="4" borderId="78" xfId="0" applyNumberFormat="1" applyFont="1" applyFill="1" applyBorder="1" applyAlignment="1">
      <alignment horizontal="center" vertical="center"/>
    </xf>
    <xf numFmtId="165" fontId="22" fillId="2" borderId="32" xfId="0" applyNumberFormat="1" applyFont="1" applyFill="1" applyBorder="1" applyAlignment="1">
      <alignment horizontal="center" vertical="center"/>
    </xf>
    <xf numFmtId="165" fontId="22" fillId="2" borderId="58" xfId="0" applyNumberFormat="1" applyFont="1" applyFill="1" applyBorder="1" applyAlignment="1">
      <alignment horizontal="center" vertical="center"/>
    </xf>
    <xf numFmtId="165" fontId="22" fillId="2" borderId="78" xfId="0" applyNumberFormat="1" applyFont="1" applyFill="1" applyBorder="1" applyAlignment="1">
      <alignment horizontal="center" vertical="center"/>
    </xf>
    <xf numFmtId="9" fontId="22" fillId="0" borderId="111" xfId="0" applyNumberFormat="1" applyFont="1" applyBorder="1" applyAlignment="1">
      <alignment horizontal="center" vertical="center"/>
    </xf>
    <xf numFmtId="9" fontId="22" fillId="0" borderId="112" xfId="0" applyNumberFormat="1" applyFont="1" applyBorder="1" applyAlignment="1">
      <alignment horizontal="center" vertical="center"/>
    </xf>
    <xf numFmtId="9" fontId="22" fillId="0" borderId="113" xfId="0" applyNumberFormat="1" applyFont="1" applyBorder="1" applyAlignment="1">
      <alignment horizontal="center" vertical="center"/>
    </xf>
    <xf numFmtId="9" fontId="22" fillId="5" borderId="114" xfId="0" applyNumberFormat="1" applyFont="1" applyFill="1" applyBorder="1" applyAlignment="1">
      <alignment horizontal="center" vertical="center"/>
    </xf>
    <xf numFmtId="9" fontId="22" fillId="5" borderId="115" xfId="0" applyNumberFormat="1" applyFont="1" applyFill="1" applyBorder="1" applyAlignment="1">
      <alignment horizontal="center" vertical="center"/>
    </xf>
    <xf numFmtId="9" fontId="22" fillId="5" borderId="116" xfId="0" applyNumberFormat="1" applyFont="1" applyFill="1" applyBorder="1" applyAlignment="1">
      <alignment horizontal="center" vertical="center"/>
    </xf>
    <xf numFmtId="165" fontId="22" fillId="0" borderId="169" xfId="0" applyNumberFormat="1" applyFont="1" applyBorder="1" applyAlignment="1">
      <alignment horizontal="center"/>
    </xf>
    <xf numFmtId="165" fontId="22" fillId="0" borderId="167" xfId="0" applyNumberFormat="1" applyFont="1" applyBorder="1" applyAlignment="1">
      <alignment horizontal="center"/>
    </xf>
    <xf numFmtId="165" fontId="22" fillId="0" borderId="168" xfId="0" applyNumberFormat="1" applyFont="1" applyBorder="1" applyAlignment="1">
      <alignment horizontal="center"/>
    </xf>
    <xf numFmtId="2" fontId="27" fillId="2" borderId="315" xfId="0" applyNumberFormat="1" applyFont="1" applyFill="1" applyBorder="1" applyAlignment="1">
      <alignment horizontal="center" vertical="center"/>
    </xf>
    <xf numFmtId="2" fontId="27" fillId="2" borderId="121" xfId="0" applyNumberFormat="1" applyFont="1" applyFill="1" applyBorder="1" applyAlignment="1">
      <alignment horizontal="center" vertical="center"/>
    </xf>
    <xf numFmtId="2" fontId="27" fillId="2" borderId="171" xfId="0" applyNumberFormat="1" applyFont="1" applyFill="1" applyBorder="1" applyAlignment="1">
      <alignment horizontal="center" vertical="center"/>
    </xf>
    <xf numFmtId="2" fontId="33" fillId="4" borderId="32" xfId="0" applyNumberFormat="1" applyFont="1" applyFill="1" applyBorder="1" applyAlignment="1">
      <alignment horizontal="center" vertical="center"/>
    </xf>
    <xf numFmtId="2" fontId="33" fillId="4" borderId="58" xfId="0" applyNumberFormat="1" applyFont="1" applyFill="1" applyBorder="1" applyAlignment="1">
      <alignment horizontal="center" vertical="center"/>
    </xf>
    <xf numFmtId="2" fontId="33" fillId="4" borderId="78" xfId="0" applyNumberFormat="1" applyFont="1" applyFill="1" applyBorder="1" applyAlignment="1">
      <alignment horizontal="center" vertical="center"/>
    </xf>
    <xf numFmtId="0" fontId="27" fillId="0" borderId="32"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78" xfId="0" applyFont="1" applyBorder="1" applyAlignment="1">
      <alignment horizontal="center" vertical="center" wrapText="1"/>
    </xf>
    <xf numFmtId="2" fontId="22" fillId="0" borderId="32" xfId="0" applyNumberFormat="1" applyFont="1" applyBorder="1" applyAlignment="1">
      <alignment horizontal="center" vertical="center"/>
    </xf>
    <xf numFmtId="2" fontId="22" fillId="0" borderId="58" xfId="0" applyNumberFormat="1" applyFont="1" applyBorder="1" applyAlignment="1">
      <alignment horizontal="center" vertical="center"/>
    </xf>
    <xf numFmtId="2" fontId="22" fillId="0" borderId="78" xfId="0" applyNumberFormat="1" applyFont="1" applyBorder="1" applyAlignment="1">
      <alignment horizontal="center" vertical="center"/>
    </xf>
    <xf numFmtId="2" fontId="26" fillId="4" borderId="32" xfId="0" applyNumberFormat="1" applyFont="1" applyFill="1" applyBorder="1" applyAlignment="1">
      <alignment horizontal="center" vertical="center"/>
    </xf>
    <xf numFmtId="2" fontId="26" fillId="4" borderId="58" xfId="0" applyNumberFormat="1" applyFont="1" applyFill="1" applyBorder="1" applyAlignment="1">
      <alignment horizontal="center" vertical="center"/>
    </xf>
    <xf numFmtId="2" fontId="26" fillId="4" borderId="78" xfId="0" applyNumberFormat="1" applyFont="1" applyFill="1" applyBorder="1" applyAlignment="1">
      <alignment horizontal="center" vertical="center"/>
    </xf>
    <xf numFmtId="14" fontId="22" fillId="0" borderId="32" xfId="0" applyNumberFormat="1" applyFont="1" applyBorder="1" applyAlignment="1">
      <alignment horizontal="center" vertical="center"/>
    </xf>
    <xf numFmtId="14" fontId="22" fillId="0" borderId="58" xfId="0" applyNumberFormat="1" applyFont="1" applyBorder="1" applyAlignment="1">
      <alignment horizontal="center" vertical="center"/>
    </xf>
    <xf numFmtId="14" fontId="22" fillId="0" borderId="78" xfId="0" applyNumberFormat="1" applyFont="1" applyBorder="1" applyAlignment="1">
      <alignment horizontal="center" vertical="center"/>
    </xf>
    <xf numFmtId="14" fontId="26" fillId="4" borderId="32" xfId="0" applyNumberFormat="1" applyFont="1" applyFill="1" applyBorder="1" applyAlignment="1">
      <alignment horizontal="center" vertical="center"/>
    </xf>
    <xf numFmtId="14" fontId="26" fillId="4" borderId="58" xfId="0" applyNumberFormat="1" applyFont="1" applyFill="1" applyBorder="1" applyAlignment="1">
      <alignment horizontal="center" vertical="center"/>
    </xf>
    <xf numFmtId="14" fontId="26" fillId="4" borderId="78" xfId="0" applyNumberFormat="1" applyFont="1" applyFill="1" applyBorder="1" applyAlignment="1">
      <alignment horizontal="center" vertical="center"/>
    </xf>
    <xf numFmtId="0" fontId="22" fillId="0" borderId="0" xfId="0" applyFont="1" applyAlignment="1">
      <alignment horizontal="left" wrapText="1"/>
    </xf>
    <xf numFmtId="0" fontId="21" fillId="0" borderId="32" xfId="1" applyBorder="1" applyAlignment="1" applyProtection="1">
      <alignment horizontal="center" vertical="center" wrapText="1"/>
      <protection locked="0"/>
    </xf>
    <xf numFmtId="0" fontId="57" fillId="0" borderId="58" xfId="1" applyFont="1" applyBorder="1" applyAlignment="1" applyProtection="1">
      <alignment horizontal="center" vertical="center" wrapText="1"/>
      <protection locked="0"/>
    </xf>
    <xf numFmtId="0" fontId="57" fillId="0" borderId="78" xfId="1" applyFont="1" applyBorder="1" applyAlignment="1" applyProtection="1">
      <alignment horizontal="center" vertical="center" wrapText="1"/>
      <protection locked="0"/>
    </xf>
    <xf numFmtId="0" fontId="21" fillId="4" borderId="32" xfId="1" applyFill="1" applyBorder="1" applyAlignment="1" applyProtection="1">
      <alignment horizontal="center" vertical="center" wrapText="1"/>
      <protection locked="0"/>
    </xf>
    <xf numFmtId="0" fontId="35" fillId="4" borderId="58" xfId="0" applyFont="1" applyFill="1" applyBorder="1" applyAlignment="1" applyProtection="1">
      <alignment horizontal="center" vertical="center" wrapText="1"/>
      <protection locked="0"/>
    </xf>
    <xf numFmtId="0" fontId="35" fillId="4" borderId="78" xfId="0" applyFont="1" applyFill="1" applyBorder="1" applyAlignment="1" applyProtection="1">
      <alignment horizontal="center" vertical="center" wrapText="1"/>
      <protection locked="0"/>
    </xf>
    <xf numFmtId="0" fontId="22" fillId="0" borderId="50"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153" xfId="0" applyFont="1" applyBorder="1" applyAlignment="1">
      <alignment horizontal="center" vertical="center" wrapText="1"/>
    </xf>
    <xf numFmtId="0" fontId="26" fillId="4" borderId="50" xfId="0" applyFont="1" applyFill="1" applyBorder="1" applyAlignment="1">
      <alignment horizontal="center" vertical="center" wrapText="1"/>
    </xf>
    <xf numFmtId="0" fontId="26" fillId="4" borderId="151" xfId="0" applyFont="1" applyFill="1" applyBorder="1" applyAlignment="1">
      <alignment horizontal="center" vertical="center" wrapText="1"/>
    </xf>
    <xf numFmtId="0" fontId="26" fillId="4" borderId="153" xfId="0" applyFont="1" applyFill="1" applyBorder="1" applyAlignment="1">
      <alignment horizontal="center" vertical="center" wrapText="1"/>
    </xf>
    <xf numFmtId="0" fontId="22" fillId="0" borderId="5" xfId="0" applyFont="1" applyBorder="1" applyAlignment="1">
      <alignment horizontal="left" wrapText="1"/>
    </xf>
    <xf numFmtId="0" fontId="22" fillId="0" borderId="5" xfId="0" applyFont="1" applyBorder="1" applyAlignment="1">
      <alignment horizontal="left"/>
    </xf>
    <xf numFmtId="165" fontId="22" fillId="2" borderId="377" xfId="0" applyNumberFormat="1" applyFont="1" applyFill="1" applyBorder="1" applyAlignment="1">
      <alignment horizontal="center" vertical="center"/>
    </xf>
    <xf numFmtId="165" fontId="22" fillId="2" borderId="378" xfId="0" applyNumberFormat="1" applyFont="1" applyFill="1" applyBorder="1" applyAlignment="1">
      <alignment horizontal="center" vertical="center"/>
    </xf>
    <xf numFmtId="165" fontId="22" fillId="2" borderId="379" xfId="0" applyNumberFormat="1" applyFont="1" applyFill="1" applyBorder="1" applyAlignment="1">
      <alignment horizontal="center" vertical="center"/>
    </xf>
    <xf numFmtId="2" fontId="27" fillId="2" borderId="124" xfId="0" applyNumberFormat="1" applyFont="1" applyFill="1" applyBorder="1" applyAlignment="1">
      <alignment horizontal="center" vertical="center"/>
    </xf>
    <xf numFmtId="165" fontId="26" fillId="2" borderId="129" xfId="0" applyNumberFormat="1" applyFont="1" applyFill="1" applyBorder="1" applyAlignment="1">
      <alignment horizontal="center" vertical="center"/>
    </xf>
    <xf numFmtId="165" fontId="26" fillId="2" borderId="133" xfId="0" applyNumberFormat="1" applyFont="1" applyFill="1" applyBorder="1" applyAlignment="1">
      <alignment horizontal="center" vertical="center"/>
    </xf>
    <xf numFmtId="165" fontId="22" fillId="2" borderId="129" xfId="0" applyNumberFormat="1" applyFont="1" applyFill="1" applyBorder="1" applyAlignment="1">
      <alignment horizontal="center" vertical="center"/>
    </xf>
    <xf numFmtId="165" fontId="22" fillId="2" borderId="133" xfId="0" applyNumberFormat="1" applyFont="1" applyFill="1" applyBorder="1" applyAlignment="1">
      <alignment horizontal="center" vertical="center"/>
    </xf>
    <xf numFmtId="0" fontId="22" fillId="0" borderId="66" xfId="0" applyFont="1" applyBorder="1" applyAlignment="1">
      <alignment horizontal="center" vertical="center" wrapText="1"/>
    </xf>
    <xf numFmtId="0" fontId="27" fillId="0" borderId="74" xfId="0" applyFont="1" applyBorder="1" applyAlignment="1">
      <alignment horizontal="center" vertical="center" wrapText="1"/>
    </xf>
    <xf numFmtId="0" fontId="27" fillId="0" borderId="66" xfId="0" applyFont="1" applyBorder="1" applyAlignment="1">
      <alignment horizontal="center" vertical="center" wrapText="1"/>
    </xf>
    <xf numFmtId="2" fontId="27" fillId="2" borderId="122" xfId="0" applyNumberFormat="1" applyFont="1" applyFill="1" applyBorder="1" applyAlignment="1">
      <alignment horizontal="center" vertical="center"/>
    </xf>
    <xf numFmtId="14" fontId="22" fillId="0" borderId="66" xfId="0" applyNumberFormat="1" applyFont="1" applyBorder="1" applyAlignment="1">
      <alignment horizontal="center" vertical="center"/>
    </xf>
    <xf numFmtId="0" fontId="21" fillId="0" borderId="58" xfId="1" applyBorder="1" applyAlignment="1" applyProtection="1">
      <alignment horizontal="center" wrapText="1"/>
      <protection locked="0"/>
    </xf>
    <xf numFmtId="0" fontId="29" fillId="0" borderId="58" xfId="1" applyFont="1" applyBorder="1" applyAlignment="1" applyProtection="1">
      <alignment horizontal="center" wrapText="1"/>
      <protection locked="0"/>
    </xf>
    <xf numFmtId="0" fontId="29" fillId="0" borderId="66" xfId="1" applyFont="1" applyBorder="1" applyAlignment="1" applyProtection="1">
      <alignment horizontal="center" wrapText="1"/>
      <protection locked="0"/>
    </xf>
    <xf numFmtId="0" fontId="22" fillId="0" borderId="117" xfId="0" applyFont="1" applyBorder="1" applyAlignment="1">
      <alignment horizontal="center" vertical="center" wrapText="1"/>
    </xf>
    <xf numFmtId="0" fontId="22" fillId="0" borderId="84" xfId="0" applyFont="1" applyBorder="1" applyAlignment="1">
      <alignment horizontal="center" vertical="center" wrapText="1"/>
    </xf>
    <xf numFmtId="0" fontId="22" fillId="0" borderId="88" xfId="0" applyFont="1" applyBorder="1" applyAlignment="1">
      <alignment horizontal="center" vertical="center" wrapText="1"/>
    </xf>
    <xf numFmtId="0" fontId="22" fillId="0" borderId="83" xfId="0" applyFont="1" applyBorder="1" applyAlignment="1">
      <alignment horizontal="center" vertical="center" wrapText="1"/>
    </xf>
    <xf numFmtId="0" fontId="26" fillId="0" borderId="158" xfId="0" applyFont="1" applyBorder="1" applyAlignment="1">
      <alignment horizontal="center" vertical="center" wrapText="1"/>
    </xf>
    <xf numFmtId="0" fontId="26" fillId="0" borderId="253" xfId="0" applyFont="1" applyBorder="1" applyAlignment="1">
      <alignment horizontal="center" vertical="center" wrapText="1"/>
    </xf>
    <xf numFmtId="0" fontId="26" fillId="0" borderId="161" xfId="0" applyFont="1" applyBorder="1" applyAlignment="1">
      <alignment horizontal="center" vertical="center" wrapText="1"/>
    </xf>
    <xf numFmtId="0" fontId="21" fillId="0" borderId="74" xfId="1" applyBorder="1" applyAlignment="1" applyProtection="1">
      <alignment horizontal="center" vertical="center" wrapText="1"/>
      <protection locked="0"/>
    </xf>
    <xf numFmtId="0" fontId="29" fillId="0" borderId="58" xfId="1" applyFont="1" applyBorder="1" applyAlignment="1" applyProtection="1">
      <alignment horizontal="center" vertical="center" wrapText="1"/>
      <protection locked="0"/>
    </xf>
    <xf numFmtId="0" fontId="22" fillId="0" borderId="74"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83" xfId="0" applyFont="1" applyBorder="1" applyAlignment="1">
      <alignment horizontal="center" vertical="center" wrapText="1"/>
    </xf>
    <xf numFmtId="0" fontId="22" fillId="0" borderId="136" xfId="0" applyFont="1" applyBorder="1" applyAlignment="1">
      <alignment horizontal="center" vertical="center" wrapText="1"/>
    </xf>
    <xf numFmtId="0" fontId="22" fillId="0" borderId="118" xfId="0" applyFont="1" applyBorder="1" applyAlignment="1">
      <alignment horizontal="center" vertical="center" wrapText="1"/>
    </xf>
    <xf numFmtId="0" fontId="22" fillId="0" borderId="119" xfId="0" applyFont="1" applyBorder="1" applyAlignment="1">
      <alignment horizontal="center" vertical="center" wrapText="1"/>
    </xf>
    <xf numFmtId="0" fontId="26" fillId="0" borderId="369" xfId="0" applyFont="1" applyBorder="1" applyAlignment="1">
      <alignment horizontal="center"/>
    </xf>
    <xf numFmtId="0" fontId="26" fillId="0" borderId="370" xfId="0" applyFont="1" applyBorder="1" applyAlignment="1">
      <alignment horizontal="center"/>
    </xf>
    <xf numFmtId="0" fontId="26" fillId="0" borderId="0" xfId="0" applyFont="1" applyAlignment="1">
      <alignment horizontal="left" vertical="top" wrapText="1"/>
    </xf>
    <xf numFmtId="0" fontId="22" fillId="0" borderId="76" xfId="0" applyFont="1" applyBorder="1" applyAlignment="1">
      <alignment horizontal="center" vertical="center" wrapText="1"/>
    </xf>
    <xf numFmtId="0" fontId="22" fillId="0" borderId="143" xfId="0" applyFont="1" applyBorder="1" applyAlignment="1">
      <alignment horizontal="center" vertical="center" wrapText="1"/>
    </xf>
    <xf numFmtId="0" fontId="22" fillId="0" borderId="106" xfId="0" applyFont="1" applyBorder="1" applyAlignment="1">
      <alignment horizontal="center" vertical="center" wrapText="1"/>
    </xf>
    <xf numFmtId="0" fontId="30" fillId="0" borderId="74" xfId="0" applyFont="1" applyBorder="1" applyAlignment="1">
      <alignment horizontal="center" vertical="center" wrapText="1"/>
    </xf>
    <xf numFmtId="14" fontId="22" fillId="0" borderId="74" xfId="0" applyNumberFormat="1" applyFont="1" applyBorder="1" applyAlignment="1">
      <alignment horizontal="center" vertical="center"/>
    </xf>
    <xf numFmtId="2" fontId="22" fillId="0" borderId="66" xfId="0" applyNumberFormat="1" applyFont="1" applyBorder="1" applyAlignment="1">
      <alignment horizontal="center" vertical="center"/>
    </xf>
    <xf numFmtId="0" fontId="27" fillId="0" borderId="316" xfId="0" applyFont="1" applyBorder="1" applyAlignment="1">
      <alignment horizontal="center" vertical="center" wrapText="1"/>
    </xf>
    <xf numFmtId="0" fontId="27" fillId="0" borderId="317" xfId="0" applyFont="1" applyBorder="1" applyAlignment="1">
      <alignment horizontal="center" vertical="center" wrapText="1"/>
    </xf>
    <xf numFmtId="9" fontId="22" fillId="5" borderId="74" xfId="0" applyNumberFormat="1" applyFont="1" applyFill="1" applyBorder="1" applyAlignment="1" applyProtection="1">
      <alignment horizontal="center" vertical="center"/>
      <protection locked="0"/>
    </xf>
    <xf numFmtId="9" fontId="22" fillId="5" borderId="58" xfId="0" applyNumberFormat="1" applyFont="1" applyFill="1" applyBorder="1" applyAlignment="1" applyProtection="1">
      <alignment horizontal="center" vertical="center"/>
      <protection locked="0"/>
    </xf>
    <xf numFmtId="9" fontId="22" fillId="5" borderId="66" xfId="0" applyNumberFormat="1" applyFont="1" applyFill="1" applyBorder="1" applyAlignment="1" applyProtection="1">
      <alignment horizontal="center" vertical="center"/>
      <protection locked="0"/>
    </xf>
    <xf numFmtId="9" fontId="22" fillId="2" borderId="374" xfId="0" applyNumberFormat="1" applyFont="1" applyFill="1" applyBorder="1" applyAlignment="1">
      <alignment horizontal="center" vertical="center"/>
    </xf>
    <xf numFmtId="9" fontId="22" fillId="2" borderId="372" xfId="0" applyNumberFormat="1" applyFont="1" applyFill="1" applyBorder="1" applyAlignment="1">
      <alignment horizontal="center" vertical="center"/>
    </xf>
    <xf numFmtId="0" fontId="26" fillId="0" borderId="74" xfId="0" applyFont="1" applyBorder="1" applyAlignment="1">
      <alignment horizontal="center" vertical="center" wrapText="1"/>
    </xf>
    <xf numFmtId="3" fontId="22" fillId="2" borderId="128" xfId="0" applyNumberFormat="1" applyFont="1" applyFill="1" applyBorder="1" applyAlignment="1">
      <alignment horizontal="center" vertical="center" wrapText="1"/>
    </xf>
    <xf numFmtId="3" fontId="22" fillId="2" borderId="129" xfId="0" applyNumberFormat="1" applyFont="1" applyFill="1" applyBorder="1" applyAlignment="1">
      <alignment horizontal="center" vertical="center"/>
    </xf>
    <xf numFmtId="0" fontId="26" fillId="2" borderId="130" xfId="0" applyFont="1" applyFill="1" applyBorder="1" applyAlignment="1">
      <alignment horizontal="center" vertical="center"/>
    </xf>
    <xf numFmtId="0" fontId="26" fillId="2" borderId="131" xfId="0" applyFont="1" applyFill="1" applyBorder="1" applyAlignment="1">
      <alignment horizontal="center" vertical="center"/>
    </xf>
    <xf numFmtId="9" fontId="22" fillId="2" borderId="373" xfId="0" applyNumberFormat="1" applyFont="1" applyFill="1" applyBorder="1" applyAlignment="1">
      <alignment horizontal="center" vertical="center"/>
    </xf>
    <xf numFmtId="3" fontId="22" fillId="2" borderId="129" xfId="0" applyNumberFormat="1" applyFont="1" applyFill="1" applyBorder="1" applyAlignment="1">
      <alignment horizontal="center" vertical="center" wrapText="1"/>
    </xf>
    <xf numFmtId="3" fontId="22" fillId="2" borderId="133" xfId="0" applyNumberFormat="1" applyFont="1" applyFill="1" applyBorder="1" applyAlignment="1">
      <alignment horizontal="center" vertical="center"/>
    </xf>
    <xf numFmtId="165" fontId="22" fillId="2" borderId="128" xfId="0" applyNumberFormat="1" applyFont="1" applyFill="1" applyBorder="1" applyAlignment="1">
      <alignment horizontal="center" vertical="center"/>
    </xf>
    <xf numFmtId="0" fontId="27" fillId="0" borderId="170" xfId="0" applyFont="1" applyBorder="1" applyAlignment="1">
      <alignment horizontal="center" vertical="center"/>
    </xf>
    <xf numFmtId="0" fontId="27" fillId="0" borderId="143" xfId="0" applyFont="1" applyBorder="1" applyAlignment="1">
      <alignment horizontal="center" vertical="center"/>
    </xf>
    <xf numFmtId="0" fontId="26" fillId="2" borderId="132" xfId="0" applyFont="1" applyFill="1" applyBorder="1" applyAlignment="1">
      <alignment horizontal="center" vertical="center"/>
    </xf>
    <xf numFmtId="0" fontId="33" fillId="0" borderId="74" xfId="0" applyFont="1" applyBorder="1" applyAlignment="1">
      <alignment horizontal="center" vertical="center"/>
    </xf>
    <xf numFmtId="0" fontId="26" fillId="0" borderId="75" xfId="0" applyFont="1" applyBorder="1" applyAlignment="1">
      <alignment horizontal="center"/>
    </xf>
    <xf numFmtId="0" fontId="26" fillId="0" borderId="102" xfId="0" applyFont="1" applyBorder="1" applyAlignment="1">
      <alignment horizontal="center"/>
    </xf>
    <xf numFmtId="8" fontId="26" fillId="0" borderId="75" xfId="0" applyNumberFormat="1" applyFont="1" applyBorder="1" applyAlignment="1">
      <alignment horizontal="center"/>
    </xf>
    <xf numFmtId="0" fontId="22" fillId="0" borderId="371" xfId="0" applyFont="1" applyBorder="1" applyAlignment="1">
      <alignment horizontal="center" vertical="center"/>
    </xf>
    <xf numFmtId="0" fontId="22" fillId="0" borderId="18" xfId="0" applyFont="1" applyBorder="1" applyAlignment="1">
      <alignment horizontal="center" vertical="center"/>
    </xf>
    <xf numFmtId="0" fontId="22" fillId="0" borderId="13" xfId="0" applyFont="1" applyBorder="1" applyAlignment="1">
      <alignment horizontal="center" vertical="center"/>
    </xf>
    <xf numFmtId="0" fontId="26" fillId="0" borderId="136" xfId="0" applyFont="1" applyBorder="1" applyAlignment="1">
      <alignment horizontal="center" vertical="center" wrapText="1"/>
    </xf>
    <xf numFmtId="0" fontId="26" fillId="0" borderId="118" xfId="0" applyFont="1" applyBorder="1" applyAlignment="1">
      <alignment horizontal="center" vertical="center" wrapText="1"/>
    </xf>
    <xf numFmtId="9" fontId="26" fillId="0" borderId="75" xfId="0" applyNumberFormat="1" applyFont="1" applyBorder="1" applyAlignment="1">
      <alignment horizontal="center"/>
    </xf>
    <xf numFmtId="9" fontId="26" fillId="5" borderId="75" xfId="0" applyNumberFormat="1" applyFont="1" applyFill="1" applyBorder="1" applyAlignment="1">
      <alignment horizontal="center"/>
    </xf>
    <xf numFmtId="0" fontId="26" fillId="5" borderId="102" xfId="0" applyFont="1" applyFill="1" applyBorder="1" applyAlignment="1">
      <alignment horizontal="center"/>
    </xf>
    <xf numFmtId="165" fontId="26" fillId="0" borderId="75" xfId="0" applyNumberFormat="1" applyFont="1" applyBorder="1" applyAlignment="1">
      <alignment horizontal="center"/>
    </xf>
    <xf numFmtId="0" fontId="33" fillId="0" borderId="75" xfId="0" applyFont="1" applyBorder="1" applyAlignment="1">
      <alignment horizontal="center"/>
    </xf>
    <xf numFmtId="9" fontId="22" fillId="5" borderId="114" xfId="0" applyNumberFormat="1" applyFont="1" applyFill="1" applyBorder="1" applyAlignment="1" applyProtection="1">
      <alignment horizontal="center" vertical="center"/>
      <protection locked="0"/>
    </xf>
    <xf numFmtId="9" fontId="22" fillId="5" borderId="115" xfId="0" applyNumberFormat="1" applyFont="1" applyFill="1" applyBorder="1" applyAlignment="1" applyProtection="1">
      <alignment horizontal="center" vertical="center"/>
      <protection locked="0"/>
    </xf>
    <xf numFmtId="9" fontId="22" fillId="5" borderId="125" xfId="0" applyNumberFormat="1" applyFont="1" applyFill="1" applyBorder="1" applyAlignment="1" applyProtection="1">
      <alignment horizontal="center" vertical="center"/>
      <protection locked="0"/>
    </xf>
    <xf numFmtId="165" fontId="22" fillId="0" borderId="248" xfId="0" applyNumberFormat="1" applyFont="1" applyBorder="1" applyAlignment="1">
      <alignment horizontal="center" vertical="center"/>
    </xf>
    <xf numFmtId="165" fontId="22" fillId="0" borderId="249" xfId="0" applyNumberFormat="1" applyFont="1" applyBorder="1" applyAlignment="1">
      <alignment horizontal="center" vertical="center"/>
    </xf>
    <xf numFmtId="165" fontId="22" fillId="0" borderId="250" xfId="0" applyNumberFormat="1" applyFont="1" applyBorder="1" applyAlignment="1">
      <alignment horizontal="center" vertical="center"/>
    </xf>
    <xf numFmtId="0" fontId="21" fillId="2" borderId="74" xfId="1" applyFill="1" applyBorder="1" applyAlignment="1" applyProtection="1">
      <alignment horizontal="center" vertical="center" wrapText="1"/>
      <protection locked="0"/>
    </xf>
    <xf numFmtId="0" fontId="21" fillId="2" borderId="58" xfId="1" applyFill="1" applyBorder="1" applyAlignment="1" applyProtection="1">
      <alignment horizontal="center" vertical="center" wrapText="1"/>
      <protection locked="0"/>
    </xf>
    <xf numFmtId="0" fontId="21" fillId="2" borderId="66" xfId="1" applyFill="1" applyBorder="1" applyAlignment="1" applyProtection="1">
      <alignment horizontal="center" vertical="center" wrapText="1"/>
      <protection locked="0"/>
    </xf>
    <xf numFmtId="0" fontId="22" fillId="0" borderId="39" xfId="0" applyFont="1" applyBorder="1" applyAlignment="1">
      <alignment horizontal="center" vertical="center"/>
    </xf>
    <xf numFmtId="0" fontId="22" fillId="0" borderId="43" xfId="0" applyFont="1" applyBorder="1" applyAlignment="1">
      <alignment horizontal="center" vertical="center"/>
    </xf>
    <xf numFmtId="0" fontId="27" fillId="0" borderId="39" xfId="0" applyFont="1" applyBorder="1" applyAlignment="1">
      <alignment horizontal="center" vertical="center" wrapText="1"/>
    </xf>
    <xf numFmtId="0" fontId="27" fillId="0" borderId="43" xfId="0" applyFont="1" applyBorder="1" applyAlignment="1">
      <alignment horizontal="center" vertical="center" wrapText="1"/>
    </xf>
    <xf numFmtId="165" fontId="35" fillId="0" borderId="74" xfId="0" applyNumberFormat="1" applyFont="1" applyBorder="1" applyAlignment="1">
      <alignment horizontal="center" vertical="center"/>
    </xf>
    <xf numFmtId="165" fontId="35" fillId="0" borderId="58" xfId="0" applyNumberFormat="1" applyFont="1" applyBorder="1" applyAlignment="1">
      <alignment horizontal="center" vertical="center"/>
    </xf>
    <xf numFmtId="165" fontId="35" fillId="0" borderId="66" xfId="0" applyNumberFormat="1" applyFont="1" applyBorder="1" applyAlignment="1">
      <alignment horizontal="center" vertical="center"/>
    </xf>
    <xf numFmtId="3" fontId="22" fillId="0" borderId="74" xfId="0" applyNumberFormat="1" applyFont="1" applyBorder="1" applyAlignment="1">
      <alignment horizontal="center" vertical="center"/>
    </xf>
    <xf numFmtId="3" fontId="22" fillId="0" borderId="66" xfId="0" applyNumberFormat="1" applyFont="1" applyBorder="1" applyAlignment="1">
      <alignment horizontal="center" vertical="center"/>
    </xf>
    <xf numFmtId="165" fontId="22" fillId="0" borderId="74" xfId="0" applyNumberFormat="1" applyFont="1" applyBorder="1" applyAlignment="1">
      <alignment horizontal="center" vertical="center"/>
    </xf>
    <xf numFmtId="165" fontId="22" fillId="0" borderId="58" xfId="0" applyNumberFormat="1" applyFont="1" applyBorder="1" applyAlignment="1">
      <alignment horizontal="center" vertical="center"/>
    </xf>
    <xf numFmtId="165" fontId="22" fillId="0" borderId="66" xfId="0" applyNumberFormat="1" applyFont="1" applyBorder="1" applyAlignment="1">
      <alignment horizontal="center" vertical="center"/>
    </xf>
    <xf numFmtId="9" fontId="35" fillId="0" borderId="139" xfId="0" applyNumberFormat="1" applyFont="1" applyBorder="1" applyAlignment="1">
      <alignment horizontal="center" vertical="center"/>
    </xf>
    <xf numFmtId="9" fontId="35" fillId="0" borderId="112" xfId="0" applyNumberFormat="1" applyFont="1" applyBorder="1" applyAlignment="1">
      <alignment horizontal="center" vertical="center"/>
    </xf>
    <xf numFmtId="9" fontId="35" fillId="0" borderId="140" xfId="0" applyNumberFormat="1" applyFont="1" applyBorder="1" applyAlignment="1">
      <alignment horizontal="center" vertical="center"/>
    </xf>
    <xf numFmtId="9" fontId="35" fillId="5" borderId="120" xfId="0" applyNumberFormat="1" applyFont="1" applyFill="1" applyBorder="1" applyAlignment="1" applyProtection="1">
      <alignment horizontal="center" vertical="center"/>
      <protection locked="0"/>
    </xf>
    <xf numFmtId="9" fontId="35" fillId="5" borderId="115" xfId="0" applyNumberFormat="1" applyFont="1" applyFill="1" applyBorder="1" applyAlignment="1" applyProtection="1">
      <alignment horizontal="center" vertical="center"/>
      <protection locked="0"/>
    </xf>
    <xf numFmtId="9" fontId="35" fillId="5" borderId="125" xfId="0" applyNumberFormat="1" applyFont="1" applyFill="1" applyBorder="1" applyAlignment="1" applyProtection="1">
      <alignment horizontal="center" vertical="center"/>
      <protection locked="0"/>
    </xf>
    <xf numFmtId="14" fontId="22" fillId="0" borderId="39" xfId="0" applyNumberFormat="1" applyFont="1" applyBorder="1" applyAlignment="1">
      <alignment horizontal="center" vertical="center"/>
    </xf>
    <xf numFmtId="14" fontId="22" fillId="0" borderId="43" xfId="0" applyNumberFormat="1" applyFont="1" applyBorder="1" applyAlignment="1">
      <alignment horizontal="center" vertical="center"/>
    </xf>
    <xf numFmtId="0" fontId="22" fillId="0" borderId="43" xfId="0" applyFont="1" applyBorder="1" applyAlignment="1">
      <alignment horizontal="center" vertical="center" wrapText="1"/>
    </xf>
    <xf numFmtId="0" fontId="21" fillId="2" borderId="45" xfId="1" applyFill="1" applyBorder="1" applyAlignment="1" applyProtection="1">
      <alignment horizontal="center" vertical="center" wrapText="1"/>
      <protection locked="0"/>
    </xf>
    <xf numFmtId="0" fontId="29" fillId="2" borderId="45" xfId="1" applyFont="1" applyFill="1" applyBorder="1" applyAlignment="1" applyProtection="1">
      <alignment horizontal="center" vertical="center" wrapText="1"/>
      <protection locked="0"/>
    </xf>
    <xf numFmtId="0" fontId="22" fillId="0" borderId="89" xfId="0" applyFont="1" applyBorder="1" applyAlignment="1">
      <alignment horizontal="center" vertical="center" wrapText="1"/>
    </xf>
    <xf numFmtId="0" fontId="22" fillId="0" borderId="89" xfId="0" applyFont="1" applyBorder="1" applyAlignment="1">
      <alignment horizontal="center" vertical="center"/>
    </xf>
    <xf numFmtId="0" fontId="22" fillId="0" borderId="85" xfId="0" applyFont="1" applyBorder="1" applyAlignment="1">
      <alignment horizontal="center" vertical="center" wrapText="1"/>
    </xf>
    <xf numFmtId="0" fontId="22" fillId="0" borderId="136" xfId="0" applyFont="1" applyBorder="1" applyAlignment="1">
      <alignment horizontal="center" vertical="center"/>
    </xf>
    <xf numFmtId="0" fontId="22" fillId="0" borderId="118" xfId="0" applyFont="1" applyBorder="1" applyAlignment="1">
      <alignment horizontal="center" vertical="center"/>
    </xf>
    <xf numFmtId="0" fontId="22" fillId="0" borderId="119" xfId="0" applyFont="1" applyBorder="1" applyAlignment="1">
      <alignment horizontal="center" vertical="center"/>
    </xf>
    <xf numFmtId="0" fontId="22" fillId="0" borderId="132" xfId="0" applyFont="1" applyBorder="1" applyAlignment="1">
      <alignment horizontal="center" vertical="center"/>
    </xf>
    <xf numFmtId="0" fontId="22" fillId="0" borderId="130" xfId="0" applyFont="1" applyBorder="1" applyAlignment="1">
      <alignment horizontal="center" vertical="center"/>
    </xf>
    <xf numFmtId="0" fontId="22" fillId="0" borderId="131" xfId="0" applyFont="1" applyBorder="1" applyAlignment="1">
      <alignment horizontal="center" vertical="center"/>
    </xf>
    <xf numFmtId="0" fontId="22" fillId="0" borderId="39" xfId="0" applyFont="1" applyBorder="1" applyAlignment="1">
      <alignment horizontal="center" vertical="center" wrapText="1"/>
    </xf>
    <xf numFmtId="0" fontId="21" fillId="2" borderId="44" xfId="1" applyFill="1" applyBorder="1" applyAlignment="1" applyProtection="1">
      <alignment horizontal="center" vertical="center" wrapText="1"/>
      <protection locked="0"/>
    </xf>
    <xf numFmtId="2" fontId="22" fillId="0" borderId="39" xfId="0" applyNumberFormat="1" applyFont="1" applyBorder="1" applyAlignment="1">
      <alignment horizontal="center" vertical="center"/>
    </xf>
    <xf numFmtId="2" fontId="22" fillId="0" borderId="43" xfId="0" applyNumberFormat="1" applyFont="1" applyBorder="1" applyAlignment="1">
      <alignment horizontal="center" vertical="center"/>
    </xf>
    <xf numFmtId="0" fontId="27" fillId="0" borderId="134" xfId="0" applyFont="1" applyBorder="1" applyAlignment="1">
      <alignment horizontal="center" vertical="center"/>
    </xf>
    <xf numFmtId="0" fontId="27" fillId="0" borderId="127" xfId="0" applyFont="1" applyBorder="1" applyAlignment="1">
      <alignment horizontal="center" vertical="center"/>
    </xf>
    <xf numFmtId="0" fontId="27" fillId="0" borderId="107" xfId="0" applyFont="1" applyBorder="1" applyAlignment="1">
      <alignment horizontal="center" vertical="center"/>
    </xf>
    <xf numFmtId="165" fontId="22" fillId="0" borderId="32" xfId="0" applyNumberFormat="1" applyFont="1" applyBorder="1" applyAlignment="1">
      <alignment horizontal="center"/>
    </xf>
    <xf numFmtId="165" fontId="22" fillId="0" borderId="58" xfId="0" applyNumberFormat="1" applyFont="1" applyBorder="1" applyAlignment="1">
      <alignment horizontal="center"/>
    </xf>
    <xf numFmtId="165" fontId="22" fillId="0" borderId="66" xfId="0" applyNumberFormat="1" applyFont="1" applyBorder="1" applyAlignment="1">
      <alignment horizontal="center"/>
    </xf>
    <xf numFmtId="2" fontId="27" fillId="0" borderId="66" xfId="0" applyNumberFormat="1" applyFont="1" applyBorder="1" applyAlignment="1">
      <alignment horizontal="center" vertical="center" wrapText="1"/>
    </xf>
    <xf numFmtId="2" fontId="27" fillId="0" borderId="43" xfId="0" applyNumberFormat="1" applyFont="1" applyBorder="1" applyAlignment="1">
      <alignment horizontal="center" vertical="center" wrapText="1"/>
    </xf>
    <xf numFmtId="9" fontId="22" fillId="0" borderId="66" xfId="0" applyNumberFormat="1" applyFont="1" applyBorder="1" applyAlignment="1">
      <alignment horizontal="center" vertical="center"/>
    </xf>
    <xf numFmtId="9" fontId="22" fillId="0" borderId="43" xfId="0" applyNumberFormat="1" applyFont="1" applyBorder="1" applyAlignment="1">
      <alignment horizontal="center" vertical="center"/>
    </xf>
    <xf numFmtId="2" fontId="27" fillId="0" borderId="40" xfId="0" applyNumberFormat="1" applyFont="1" applyBorder="1" applyAlignment="1">
      <alignment horizontal="center" vertical="center"/>
    </xf>
    <xf numFmtId="2" fontId="27" fillId="0" borderId="41" xfId="0" applyNumberFormat="1" applyFont="1" applyBorder="1" applyAlignment="1">
      <alignment horizontal="center" vertical="center"/>
    </xf>
    <xf numFmtId="3" fontId="22" fillId="0" borderId="32" xfId="0" applyNumberFormat="1" applyFont="1" applyBorder="1" applyAlignment="1">
      <alignment horizontal="center"/>
    </xf>
    <xf numFmtId="3" fontId="22" fillId="0" borderId="58" xfId="0" applyNumberFormat="1" applyFont="1" applyBorder="1" applyAlignment="1">
      <alignment horizontal="center"/>
    </xf>
    <xf numFmtId="3" fontId="22" fillId="0" borderId="66" xfId="0" applyNumberFormat="1" applyFont="1" applyBorder="1" applyAlignment="1">
      <alignment horizontal="center"/>
    </xf>
    <xf numFmtId="165" fontId="22" fillId="0" borderId="32" xfId="0" applyNumberFormat="1" applyFont="1" applyBorder="1" applyAlignment="1">
      <alignment horizontal="center" vertical="center"/>
    </xf>
    <xf numFmtId="9" fontId="22" fillId="0" borderId="140" xfId="0" applyNumberFormat="1" applyFont="1" applyBorder="1" applyAlignment="1">
      <alignment horizontal="center" vertical="center"/>
    </xf>
    <xf numFmtId="0" fontId="33" fillId="4" borderId="134" xfId="0" applyFont="1" applyFill="1" applyBorder="1" applyAlignment="1">
      <alignment horizontal="center" vertical="center"/>
    </xf>
    <xf numFmtId="0" fontId="33" fillId="4" borderId="107" xfId="0" applyFont="1" applyFill="1" applyBorder="1" applyAlignment="1">
      <alignment horizontal="center" vertical="center"/>
    </xf>
    <xf numFmtId="0" fontId="26" fillId="4" borderId="66" xfId="0" applyFont="1" applyFill="1" applyBorder="1" applyAlignment="1">
      <alignment horizontal="center" vertical="center"/>
    </xf>
    <xf numFmtId="2" fontId="27" fillId="0" borderId="107" xfId="0" applyNumberFormat="1" applyFont="1" applyBorder="1" applyAlignment="1">
      <alignment horizontal="center" vertical="center"/>
    </xf>
    <xf numFmtId="2" fontId="27" fillId="0" borderId="170" xfId="0" applyNumberFormat="1" applyFont="1" applyBorder="1" applyAlignment="1">
      <alignment horizontal="center" vertical="center"/>
    </xf>
    <xf numFmtId="2" fontId="27" fillId="0" borderId="143" xfId="0" applyNumberFormat="1" applyFont="1" applyBorder="1" applyAlignment="1">
      <alignment horizontal="center" vertical="center"/>
    </xf>
    <xf numFmtId="2" fontId="27" fillId="0" borderId="106" xfId="0" applyNumberFormat="1" applyFont="1" applyBorder="1" applyAlignment="1">
      <alignment horizontal="center" vertical="center"/>
    </xf>
    <xf numFmtId="0" fontId="27" fillId="0" borderId="126" xfId="0" applyFont="1" applyBorder="1" applyAlignment="1">
      <alignment horizontal="center" vertical="center"/>
    </xf>
    <xf numFmtId="2" fontId="22" fillId="0" borderId="74" xfId="0" applyNumberFormat="1" applyFont="1" applyBorder="1" applyAlignment="1">
      <alignment horizontal="center" vertical="center"/>
    </xf>
    <xf numFmtId="165" fontId="22" fillId="0" borderId="176" xfId="0" applyNumberFormat="1" applyFont="1" applyBorder="1" applyAlignment="1">
      <alignment horizontal="center" vertical="center"/>
    </xf>
    <xf numFmtId="165" fontId="22" fillId="0" borderId="177" xfId="0" applyNumberFormat="1" applyFont="1" applyBorder="1" applyAlignment="1">
      <alignment horizontal="center" vertical="center"/>
    </xf>
    <xf numFmtId="165" fontId="22" fillId="0" borderId="178" xfId="0" applyNumberFormat="1" applyFont="1" applyBorder="1" applyAlignment="1">
      <alignment horizontal="center" vertical="center"/>
    </xf>
    <xf numFmtId="0" fontId="27" fillId="0" borderId="126" xfId="0" applyFont="1" applyBorder="1" applyAlignment="1">
      <alignment horizontal="center" vertical="center" wrapText="1"/>
    </xf>
    <xf numFmtId="0" fontId="27" fillId="0" borderId="127" xfId="0" applyFont="1" applyBorder="1" applyAlignment="1">
      <alignment horizontal="center" vertical="center" wrapText="1"/>
    </xf>
    <xf numFmtId="0" fontId="27" fillId="0" borderId="145" xfId="0" applyFont="1" applyBorder="1" applyAlignment="1">
      <alignment horizontal="center" vertical="center" wrapText="1"/>
    </xf>
    <xf numFmtId="165" fontId="26" fillId="0" borderId="74" xfId="0" applyNumberFormat="1" applyFont="1" applyBorder="1" applyAlignment="1">
      <alignment horizontal="center"/>
    </xf>
    <xf numFmtId="165" fontId="26" fillId="0" borderId="58" xfId="0" applyNumberFormat="1" applyFont="1" applyBorder="1" applyAlignment="1">
      <alignment horizontal="center"/>
    </xf>
    <xf numFmtId="165" fontId="26" fillId="0" borderId="78" xfId="0" applyNumberFormat="1" applyFont="1" applyBorder="1" applyAlignment="1">
      <alignment horizontal="center"/>
    </xf>
    <xf numFmtId="3" fontId="26" fillId="0" borderId="74" xfId="0" applyNumberFormat="1" applyFont="1" applyBorder="1" applyAlignment="1">
      <alignment horizontal="center"/>
    </xf>
    <xf numFmtId="3" fontId="26" fillId="0" borderId="58" xfId="0" applyNumberFormat="1" applyFont="1" applyBorder="1" applyAlignment="1">
      <alignment horizontal="center"/>
    </xf>
    <xf numFmtId="3" fontId="26" fillId="0" borderId="78" xfId="0" applyNumberFormat="1" applyFont="1" applyBorder="1" applyAlignment="1">
      <alignment horizontal="center"/>
    </xf>
    <xf numFmtId="9" fontId="26" fillId="0" borderId="74" xfId="0" applyNumberFormat="1" applyFont="1" applyBorder="1" applyAlignment="1">
      <alignment horizontal="center" vertical="center"/>
    </xf>
    <xf numFmtId="9" fontId="26" fillId="5" borderId="74" xfId="0" applyNumberFormat="1" applyFont="1" applyFill="1" applyBorder="1" applyAlignment="1" applyProtection="1">
      <alignment horizontal="center" vertical="center"/>
      <protection locked="0"/>
    </xf>
    <xf numFmtId="9" fontId="26" fillId="5" borderId="58" xfId="0" applyNumberFormat="1" applyFont="1" applyFill="1" applyBorder="1" applyAlignment="1" applyProtection="1">
      <alignment horizontal="center" vertical="center"/>
      <protection locked="0"/>
    </xf>
    <xf numFmtId="9" fontId="26" fillId="5" borderId="78" xfId="0" applyNumberFormat="1" applyFont="1" applyFill="1" applyBorder="1" applyAlignment="1" applyProtection="1">
      <alignment horizontal="center" vertical="center"/>
      <protection locked="0"/>
    </xf>
    <xf numFmtId="165" fontId="22" fillId="0" borderId="174" xfId="0" applyNumberFormat="1" applyFont="1" applyBorder="1" applyAlignment="1">
      <alignment horizontal="center"/>
    </xf>
    <xf numFmtId="165" fontId="22" fillId="0" borderId="144" xfId="0" applyNumberFormat="1" applyFont="1" applyBorder="1" applyAlignment="1">
      <alignment horizontal="center"/>
    </xf>
    <xf numFmtId="165" fontId="22" fillId="0" borderId="147" xfId="0" applyNumberFormat="1" applyFont="1" applyBorder="1" applyAlignment="1">
      <alignment horizontal="center"/>
    </xf>
    <xf numFmtId="0" fontId="26" fillId="4" borderId="66" xfId="0" applyFont="1" applyFill="1" applyBorder="1" applyAlignment="1">
      <alignment horizontal="center" vertical="center" wrapText="1"/>
    </xf>
    <xf numFmtId="0" fontId="22" fillId="0" borderId="36" xfId="0" applyFont="1" applyBorder="1" applyAlignment="1">
      <alignment horizontal="center" vertical="center"/>
    </xf>
    <xf numFmtId="0" fontId="22" fillId="0" borderId="102" xfId="0" applyFont="1" applyBorder="1" applyAlignment="1">
      <alignment horizontal="center" vertical="center"/>
    </xf>
    <xf numFmtId="0" fontId="22" fillId="0" borderId="77" xfId="0" applyFont="1" applyBorder="1" applyAlignment="1">
      <alignment horizontal="center" vertical="center"/>
    </xf>
    <xf numFmtId="165" fontId="26" fillId="4" borderId="144" xfId="0" applyNumberFormat="1" applyFont="1" applyFill="1" applyBorder="1" applyAlignment="1">
      <alignment horizontal="center" vertical="center"/>
    </xf>
    <xf numFmtId="0" fontId="22" fillId="4" borderId="31" xfId="0" applyFont="1" applyFill="1" applyBorder="1" applyAlignment="1">
      <alignment horizontal="center" vertical="center"/>
    </xf>
    <xf numFmtId="0" fontId="22" fillId="4" borderId="109" xfId="0" applyFont="1" applyFill="1" applyBorder="1" applyAlignment="1">
      <alignment horizontal="center" vertical="center"/>
    </xf>
    <xf numFmtId="0" fontId="22" fillId="4" borderId="110" xfId="0" applyFont="1" applyFill="1" applyBorder="1" applyAlignment="1">
      <alignment horizontal="center" vertical="center"/>
    </xf>
    <xf numFmtId="0" fontId="22" fillId="4" borderId="32" xfId="0" applyFont="1" applyFill="1" applyBorder="1" applyAlignment="1">
      <alignment horizontal="center" vertical="center"/>
    </xf>
    <xf numFmtId="0" fontId="22" fillId="4" borderId="58" xfId="0" applyFont="1" applyFill="1" applyBorder="1" applyAlignment="1">
      <alignment horizontal="center" vertical="center"/>
    </xf>
    <xf numFmtId="0" fontId="22" fillId="4" borderId="78" xfId="0" applyFont="1" applyFill="1" applyBorder="1" applyAlignment="1">
      <alignment horizontal="center" vertical="center"/>
    </xf>
    <xf numFmtId="0" fontId="22" fillId="4" borderId="146" xfId="0" applyFont="1" applyFill="1" applyBorder="1" applyAlignment="1">
      <alignment horizontal="center" vertical="center"/>
    </xf>
    <xf numFmtId="0" fontId="22" fillId="4" borderId="144" xfId="0" applyFont="1" applyFill="1" applyBorder="1" applyAlignment="1">
      <alignment horizontal="center" vertical="center"/>
    </xf>
    <xf numFmtId="0" fontId="22" fillId="4" borderId="147" xfId="0" applyFont="1" applyFill="1" applyBorder="1" applyAlignment="1">
      <alignment horizontal="center" vertical="center"/>
    </xf>
    <xf numFmtId="0" fontId="33" fillId="4" borderId="127" xfId="0" applyFont="1" applyFill="1" applyBorder="1" applyAlignment="1">
      <alignment horizontal="center" vertical="center"/>
    </xf>
    <xf numFmtId="2" fontId="26" fillId="4" borderId="32" xfId="0" applyNumberFormat="1" applyFont="1" applyFill="1" applyBorder="1" applyAlignment="1">
      <alignment horizontal="center"/>
    </xf>
    <xf numFmtId="2" fontId="26" fillId="4" borderId="66" xfId="0" applyNumberFormat="1" applyFont="1" applyFill="1" applyBorder="1" applyAlignment="1">
      <alignment horizontal="center"/>
    </xf>
    <xf numFmtId="1" fontId="26" fillId="4" borderId="32" xfId="0" applyNumberFormat="1" applyFont="1" applyFill="1" applyBorder="1" applyAlignment="1">
      <alignment horizontal="center"/>
    </xf>
    <xf numFmtId="1" fontId="26" fillId="4" borderId="66" xfId="0" applyNumberFormat="1" applyFont="1" applyFill="1" applyBorder="1" applyAlignment="1">
      <alignment horizontal="center"/>
    </xf>
    <xf numFmtId="2" fontId="26" fillId="4" borderId="66" xfId="0" applyNumberFormat="1" applyFont="1" applyFill="1" applyBorder="1" applyAlignment="1">
      <alignment horizontal="center" vertical="center"/>
    </xf>
    <xf numFmtId="9" fontId="26" fillId="4" borderId="32" xfId="0" applyNumberFormat="1" applyFont="1" applyFill="1" applyBorder="1" applyAlignment="1">
      <alignment horizontal="center" vertical="center"/>
    </xf>
    <xf numFmtId="9" fontId="26" fillId="4" borderId="66" xfId="0" applyNumberFormat="1" applyFont="1" applyFill="1" applyBorder="1" applyAlignment="1">
      <alignment horizontal="center" vertical="center"/>
    </xf>
    <xf numFmtId="165" fontId="26" fillId="4" borderId="146" xfId="0" applyNumberFormat="1" applyFont="1" applyFill="1" applyBorder="1" applyAlignment="1">
      <alignment horizontal="center" vertical="center"/>
    </xf>
    <xf numFmtId="165" fontId="26" fillId="4" borderId="175" xfId="0" applyNumberFormat="1" applyFont="1" applyFill="1" applyBorder="1" applyAlignment="1">
      <alignment horizontal="center" vertical="center"/>
    </xf>
    <xf numFmtId="0" fontId="22" fillId="4" borderId="17" xfId="0" applyFont="1" applyFill="1" applyBorder="1" applyAlignment="1">
      <alignment horizontal="center" vertical="center"/>
    </xf>
    <xf numFmtId="0" fontId="22" fillId="4" borderId="13" xfId="0" applyFont="1" applyFill="1" applyBorder="1" applyAlignment="1">
      <alignment horizontal="center" vertical="center"/>
    </xf>
    <xf numFmtId="0" fontId="22" fillId="0" borderId="17" xfId="0" applyFont="1" applyBorder="1" applyAlignment="1">
      <alignment horizontal="center" vertical="center"/>
    </xf>
    <xf numFmtId="0" fontId="22" fillId="4" borderId="32" xfId="0" applyFont="1" applyFill="1" applyBorder="1" applyAlignment="1">
      <alignment horizontal="center"/>
    </xf>
    <xf numFmtId="0" fontId="22" fillId="4" borderId="58" xfId="0" applyFont="1" applyFill="1" applyBorder="1" applyAlignment="1">
      <alignment horizontal="center"/>
    </xf>
    <xf numFmtId="0" fontId="22" fillId="4" borderId="78" xfId="0" applyFont="1" applyFill="1" applyBorder="1" applyAlignment="1">
      <alignment horizontal="center"/>
    </xf>
    <xf numFmtId="0" fontId="27" fillId="0" borderId="76" xfId="0" applyFont="1" applyBorder="1" applyAlignment="1">
      <alignment horizontal="center" vertical="center" wrapText="1"/>
    </xf>
    <xf numFmtId="0" fontId="27" fillId="0" borderId="106" xfId="0" applyFont="1" applyBorder="1" applyAlignment="1">
      <alignment horizontal="center" vertical="center" wrapText="1"/>
    </xf>
    <xf numFmtId="0" fontId="27" fillId="0" borderId="79" xfId="0" applyFont="1" applyBorder="1" applyAlignment="1">
      <alignment horizontal="center" vertical="center"/>
    </xf>
    <xf numFmtId="9" fontId="26" fillId="0" borderId="66" xfId="0" applyNumberFormat="1" applyFont="1" applyBorder="1" applyAlignment="1">
      <alignment horizontal="center" vertical="center"/>
    </xf>
    <xf numFmtId="1" fontId="26" fillId="0" borderId="74" xfId="0" applyNumberFormat="1" applyFont="1" applyBorder="1" applyAlignment="1">
      <alignment horizontal="center" vertical="center"/>
    </xf>
    <xf numFmtId="1" fontId="26" fillId="0" borderId="66" xfId="0" applyNumberFormat="1" applyFont="1" applyBorder="1" applyAlignment="1">
      <alignment horizontal="center" vertical="center"/>
    </xf>
    <xf numFmtId="1" fontId="26" fillId="0" borderId="78" xfId="0" applyNumberFormat="1" applyFont="1" applyBorder="1" applyAlignment="1">
      <alignment horizontal="center" vertical="center"/>
    </xf>
    <xf numFmtId="0" fontId="22" fillId="0" borderId="36" xfId="0" applyFont="1" applyBorder="1" applyAlignment="1">
      <alignment horizontal="center" vertical="center" wrapText="1"/>
    </xf>
    <xf numFmtId="0" fontId="22" fillId="0" borderId="101" xfId="0" applyFont="1" applyBorder="1" applyAlignment="1">
      <alignment horizontal="center" vertical="center" wrapText="1"/>
    </xf>
    <xf numFmtId="0" fontId="22" fillId="0" borderId="144" xfId="0" applyFont="1" applyBorder="1" applyAlignment="1">
      <alignment horizontal="center" vertical="center"/>
    </xf>
    <xf numFmtId="0" fontId="22" fillId="0" borderId="147" xfId="0" applyFont="1" applyBorder="1" applyAlignment="1">
      <alignment horizontal="center" vertical="center"/>
    </xf>
    <xf numFmtId="0" fontId="22" fillId="0" borderId="126" xfId="0" applyFont="1" applyBorder="1" applyAlignment="1">
      <alignment horizontal="center" vertical="center" wrapText="1"/>
    </xf>
    <xf numFmtId="0" fontId="22" fillId="0" borderId="107"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45" xfId="0" applyFont="1" applyBorder="1" applyAlignment="1">
      <alignment horizontal="center" vertical="center" wrapText="1"/>
    </xf>
    <xf numFmtId="165" fontId="26" fillId="0" borderId="66" xfId="0" applyNumberFormat="1" applyFont="1" applyBorder="1" applyAlignment="1">
      <alignment horizontal="center" vertical="center"/>
    </xf>
    <xf numFmtId="0" fontId="22" fillId="4" borderId="31" xfId="0" applyFont="1" applyFill="1" applyBorder="1" applyAlignment="1">
      <alignment horizontal="center" wrapText="1"/>
    </xf>
    <xf numFmtId="0" fontId="22" fillId="4" borderId="109" xfId="0" applyFont="1" applyFill="1" applyBorder="1" applyAlignment="1">
      <alignment horizontal="center" wrapText="1"/>
    </xf>
    <xf numFmtId="0" fontId="22" fillId="4" borderId="110" xfId="0" applyFont="1" applyFill="1" applyBorder="1" applyAlignment="1">
      <alignment horizontal="center" wrapText="1"/>
    </xf>
    <xf numFmtId="0" fontId="32" fillId="0" borderId="0" xfId="0" applyFont="1" applyAlignment="1">
      <alignment horizontal="left" wrapText="1"/>
    </xf>
    <xf numFmtId="0" fontId="32" fillId="0" borderId="0" xfId="0" applyFont="1" applyAlignment="1">
      <alignment horizontal="left"/>
    </xf>
    <xf numFmtId="0" fontId="22" fillId="0" borderId="0" xfId="0" applyFont="1" applyAlignment="1">
      <alignment vertical="top" wrapText="1"/>
    </xf>
    <xf numFmtId="165" fontId="26" fillId="0" borderId="174" xfId="0" applyNumberFormat="1" applyFont="1" applyBorder="1" applyAlignment="1">
      <alignment horizontal="center" vertical="center"/>
    </xf>
    <xf numFmtId="165" fontId="26" fillId="0" borderId="175" xfId="0" applyNumberFormat="1" applyFont="1" applyBorder="1" applyAlignment="1">
      <alignment horizontal="center" vertical="center"/>
    </xf>
    <xf numFmtId="9" fontId="26" fillId="0" borderId="74" xfId="0" applyNumberFormat="1" applyFont="1" applyBorder="1" applyAlignment="1" applyProtection="1">
      <alignment horizontal="center" vertical="center"/>
      <protection locked="0"/>
    </xf>
    <xf numFmtId="9" fontId="26" fillId="0" borderId="66" xfId="0" applyNumberFormat="1" applyFont="1" applyBorder="1" applyAlignment="1" applyProtection="1">
      <alignment horizontal="center" vertical="center"/>
      <protection locked="0"/>
    </xf>
    <xf numFmtId="9" fontId="26" fillId="0" borderId="78" xfId="0" applyNumberFormat="1" applyFont="1" applyBorder="1" applyAlignment="1" applyProtection="1">
      <alignment horizontal="center" vertical="center"/>
      <protection locked="0"/>
    </xf>
    <xf numFmtId="0" fontId="22" fillId="0" borderId="0" xfId="0" applyFont="1" applyAlignment="1">
      <alignment horizontal="left"/>
    </xf>
    <xf numFmtId="165" fontId="26" fillId="0" borderId="147" xfId="0" applyNumberFormat="1" applyFont="1" applyBorder="1" applyAlignment="1">
      <alignment horizontal="center" vertical="center"/>
    </xf>
    <xf numFmtId="165" fontId="26" fillId="0" borderId="358" xfId="0" applyNumberFormat="1" applyFont="1" applyBorder="1" applyAlignment="1">
      <alignment horizontal="center" vertical="center"/>
    </xf>
    <xf numFmtId="165" fontId="26" fillId="0" borderId="365" xfId="0" applyNumberFormat="1" applyFont="1" applyBorder="1" applyAlignment="1">
      <alignment horizontal="center" vertical="center"/>
    </xf>
    <xf numFmtId="165" fontId="26" fillId="0" borderId="356" xfId="0" applyNumberFormat="1" applyFont="1" applyBorder="1" applyAlignment="1">
      <alignment horizontal="center" vertical="center"/>
    </xf>
    <xf numFmtId="165" fontId="26" fillId="0" borderId="357" xfId="0" applyNumberFormat="1" applyFont="1" applyBorder="1" applyAlignment="1">
      <alignment horizontal="center" vertical="center"/>
    </xf>
    <xf numFmtId="165" fontId="26" fillId="0" borderId="149" xfId="0" applyNumberFormat="1" applyFont="1" applyBorder="1" applyAlignment="1">
      <alignment horizontal="center" vertical="center"/>
    </xf>
    <xf numFmtId="165" fontId="26" fillId="0" borderId="360" xfId="0" applyNumberFormat="1" applyFont="1" applyBorder="1" applyAlignment="1">
      <alignment horizontal="center" vertical="center"/>
    </xf>
    <xf numFmtId="165" fontId="26" fillId="0" borderId="156" xfId="0" applyNumberFormat="1" applyFont="1" applyBorder="1" applyAlignment="1">
      <alignment horizontal="center" vertical="center"/>
    </xf>
    <xf numFmtId="165" fontId="26" fillId="0" borderId="208" xfId="0" applyNumberFormat="1" applyFont="1" applyBorder="1" applyAlignment="1">
      <alignment horizontal="center" vertical="center"/>
    </xf>
    <xf numFmtId="165" fontId="26" fillId="0" borderId="361" xfId="0" applyNumberFormat="1" applyFont="1" applyBorder="1" applyAlignment="1">
      <alignment horizontal="center" vertical="center"/>
    </xf>
    <xf numFmtId="2" fontId="22" fillId="4" borderId="32" xfId="0" applyNumberFormat="1" applyFont="1" applyFill="1" applyBorder="1" applyAlignment="1">
      <alignment horizontal="center" vertical="center"/>
    </xf>
    <xf numFmtId="2" fontId="22" fillId="4" borderId="66" xfId="0" applyNumberFormat="1" applyFont="1" applyFill="1" applyBorder="1" applyAlignment="1">
      <alignment horizontal="center" vertical="center"/>
    </xf>
    <xf numFmtId="9" fontId="22" fillId="4" borderId="32" xfId="0" applyNumberFormat="1" applyFont="1" applyFill="1" applyBorder="1" applyAlignment="1">
      <alignment horizontal="center" vertical="center"/>
    </xf>
    <xf numFmtId="9" fontId="22" fillId="4" borderId="66" xfId="0" applyNumberFormat="1" applyFont="1" applyFill="1" applyBorder="1" applyAlignment="1">
      <alignment horizontal="center" vertical="center"/>
    </xf>
    <xf numFmtId="165" fontId="22" fillId="4" borderId="36" xfId="0" applyNumberFormat="1" applyFont="1" applyFill="1" applyBorder="1" applyAlignment="1">
      <alignment horizontal="center" vertical="center"/>
    </xf>
    <xf numFmtId="165" fontId="22" fillId="4" borderId="101" xfId="0" applyNumberFormat="1" applyFont="1" applyFill="1" applyBorder="1" applyAlignment="1">
      <alignment horizontal="center" vertical="center"/>
    </xf>
    <xf numFmtId="0" fontId="22" fillId="4" borderId="66" xfId="0" applyFont="1" applyFill="1" applyBorder="1" applyAlignment="1">
      <alignment horizontal="center" vertical="center"/>
    </xf>
    <xf numFmtId="0" fontId="22" fillId="4" borderId="32" xfId="0" applyFont="1" applyFill="1" applyBorder="1" applyAlignment="1">
      <alignment horizontal="center" vertical="center" wrapText="1"/>
    </xf>
    <xf numFmtId="0" fontId="22" fillId="4" borderId="66" xfId="0" applyFont="1" applyFill="1" applyBorder="1" applyAlignment="1">
      <alignment horizontal="center" vertical="center" wrapText="1"/>
    </xf>
    <xf numFmtId="1" fontId="22" fillId="4" borderId="32" xfId="0" applyNumberFormat="1" applyFont="1" applyFill="1" applyBorder="1" applyAlignment="1">
      <alignment horizontal="center" vertical="center"/>
    </xf>
    <xf numFmtId="1" fontId="22" fillId="4" borderId="66" xfId="0" applyNumberFormat="1" applyFont="1" applyFill="1" applyBorder="1" applyAlignment="1">
      <alignment horizontal="center" vertical="center"/>
    </xf>
    <xf numFmtId="0" fontId="26" fillId="0" borderId="126" xfId="0" applyFont="1" applyBorder="1" applyAlignment="1">
      <alignment horizontal="center" vertical="center"/>
    </xf>
    <xf numFmtId="0" fontId="26" fillId="0" borderId="145" xfId="0" applyFont="1" applyBorder="1" applyAlignment="1">
      <alignment horizontal="center" vertical="center"/>
    </xf>
    <xf numFmtId="9" fontId="26" fillId="0" borderId="75" xfId="0" applyNumberFormat="1" applyFont="1" applyBorder="1" applyAlignment="1">
      <alignment horizontal="center" vertical="center"/>
    </xf>
    <xf numFmtId="9" fontId="26" fillId="0" borderId="77" xfId="0" applyNumberFormat="1" applyFont="1" applyBorder="1" applyAlignment="1">
      <alignment horizontal="center" vertical="center"/>
    </xf>
    <xf numFmtId="9" fontId="26" fillId="0" borderId="363" xfId="0" applyNumberFormat="1" applyFont="1" applyBorder="1" applyAlignment="1" applyProtection="1">
      <alignment horizontal="center" vertical="center"/>
      <protection locked="0"/>
    </xf>
    <xf numFmtId="9" fontId="26" fillId="0" borderId="364" xfId="0" applyNumberFormat="1" applyFont="1" applyBorder="1" applyAlignment="1" applyProtection="1">
      <alignment horizontal="center" vertical="center"/>
      <protection locked="0"/>
    </xf>
    <xf numFmtId="0" fontId="26" fillId="0" borderId="134" xfId="0" applyFont="1" applyBorder="1" applyAlignment="1">
      <alignment horizontal="center" vertical="center"/>
    </xf>
    <xf numFmtId="0" fontId="26" fillId="0" borderId="107" xfId="0" applyFont="1" applyBorder="1" applyAlignment="1">
      <alignment horizontal="center" vertical="center"/>
    </xf>
    <xf numFmtId="1" fontId="26" fillId="0" borderId="156" xfId="0" applyNumberFormat="1" applyFont="1" applyBorder="1" applyAlignment="1">
      <alignment horizontal="center" vertical="center"/>
    </xf>
    <xf numFmtId="9" fontId="26" fillId="0" borderId="36" xfId="0" applyNumberFormat="1" applyFont="1" applyBorder="1" applyAlignment="1">
      <alignment horizontal="center" vertical="center"/>
    </xf>
    <xf numFmtId="9" fontId="26" fillId="0" borderId="101" xfId="0" applyNumberFormat="1" applyFont="1" applyBorder="1" applyAlignment="1">
      <alignment horizontal="center" vertical="center"/>
    </xf>
    <xf numFmtId="9" fontId="26" fillId="0" borderId="359" xfId="0" applyNumberFormat="1" applyFont="1" applyBorder="1" applyAlignment="1" applyProtection="1">
      <alignment horizontal="center" vertical="center"/>
      <protection locked="0"/>
    </xf>
    <xf numFmtId="9" fontId="26" fillId="0" borderId="362" xfId="0" applyNumberFormat="1" applyFont="1" applyBorder="1" applyAlignment="1" applyProtection="1">
      <alignment horizontal="center" vertical="center"/>
      <protection locked="0"/>
    </xf>
    <xf numFmtId="0" fontId="22" fillId="0" borderId="31" xfId="0" applyFont="1" applyBorder="1" applyAlignment="1">
      <alignment horizontal="center" vertical="center" wrapText="1"/>
    </xf>
    <xf numFmtId="0" fontId="22" fillId="0" borderId="109" xfId="0" applyFont="1" applyBorder="1" applyAlignment="1">
      <alignment horizontal="center" vertical="center" wrapText="1"/>
    </xf>
    <xf numFmtId="0" fontId="26" fillId="0" borderId="146" xfId="0" applyFont="1" applyBorder="1" applyAlignment="1">
      <alignment horizontal="center" vertical="center" wrapText="1"/>
    </xf>
    <xf numFmtId="0" fontId="26" fillId="0" borderId="144" xfId="0" applyFont="1" applyBorder="1" applyAlignment="1">
      <alignment horizontal="center" vertical="center" wrapText="1"/>
    </xf>
    <xf numFmtId="0" fontId="22" fillId="4" borderId="58" xfId="0" applyFont="1" applyFill="1" applyBorder="1" applyAlignment="1">
      <alignment horizontal="center" vertical="center" wrapText="1"/>
    </xf>
    <xf numFmtId="0" fontId="22" fillId="4" borderId="78" xfId="0" applyFont="1" applyFill="1" applyBorder="1" applyAlignment="1">
      <alignment horizontal="center" vertical="center" wrapText="1"/>
    </xf>
    <xf numFmtId="9" fontId="26" fillId="0" borderId="333" xfId="0" applyNumberFormat="1" applyFont="1" applyBorder="1" applyAlignment="1" applyProtection="1">
      <alignment horizontal="center" vertical="center"/>
      <protection locked="0"/>
    </xf>
    <xf numFmtId="9" fontId="26" fillId="0" borderId="334" xfId="0" applyNumberFormat="1" applyFont="1" applyBorder="1" applyAlignment="1" applyProtection="1">
      <alignment horizontal="center" vertical="center"/>
      <protection locked="0"/>
    </xf>
    <xf numFmtId="0" fontId="26" fillId="0" borderId="134" xfId="0" applyFont="1" applyBorder="1" applyAlignment="1">
      <alignment horizontal="center" vertical="center" wrapText="1"/>
    </xf>
    <xf numFmtId="0" fontId="26" fillId="0" borderId="107" xfId="0" applyFont="1" applyBorder="1" applyAlignment="1">
      <alignment horizontal="center" vertical="center" wrapText="1"/>
    </xf>
    <xf numFmtId="0" fontId="22" fillId="4" borderId="31" xfId="0" applyFont="1" applyFill="1" applyBorder="1" applyAlignment="1">
      <alignment horizontal="center" vertical="center" wrapText="1"/>
    </xf>
    <xf numFmtId="0" fontId="22" fillId="4" borderId="109" xfId="0" applyFont="1" applyFill="1" applyBorder="1" applyAlignment="1">
      <alignment horizontal="center" vertical="center" wrapText="1"/>
    </xf>
    <xf numFmtId="0" fontId="22" fillId="4" borderId="110" xfId="0" applyFont="1" applyFill="1" applyBorder="1" applyAlignment="1">
      <alignment horizontal="center" vertical="center" wrapText="1"/>
    </xf>
    <xf numFmtId="0" fontId="22" fillId="0" borderId="110" xfId="0" applyFont="1" applyBorder="1" applyAlignment="1">
      <alignment horizontal="center" vertical="center" wrapText="1"/>
    </xf>
    <xf numFmtId="0" fontId="26" fillId="0" borderId="147" xfId="0" applyFont="1" applyBorder="1" applyAlignment="1">
      <alignment horizontal="center" vertical="center" wrapText="1"/>
    </xf>
    <xf numFmtId="0" fontId="27" fillId="4" borderId="134" xfId="0" applyFont="1" applyFill="1" applyBorder="1" applyAlignment="1">
      <alignment horizontal="center" vertical="center" wrapText="1"/>
    </xf>
    <xf numFmtId="0" fontId="27" fillId="4" borderId="107" xfId="0" applyFont="1" applyFill="1" applyBorder="1" applyAlignment="1">
      <alignment horizontal="center" vertical="center" wrapText="1"/>
    </xf>
    <xf numFmtId="1" fontId="26" fillId="0" borderId="208" xfId="0" applyNumberFormat="1" applyFont="1" applyBorder="1" applyAlignment="1">
      <alignment horizontal="center" vertical="center"/>
    </xf>
    <xf numFmtId="9" fontId="26" fillId="0" borderId="331" xfId="0" applyNumberFormat="1" applyFont="1" applyBorder="1" applyAlignment="1" applyProtection="1">
      <alignment horizontal="center" vertical="center"/>
      <protection locked="0"/>
    </xf>
    <xf numFmtId="1" fontId="26" fillId="0" borderId="203" xfId="0" applyNumberFormat="1" applyFont="1" applyBorder="1" applyAlignment="1">
      <alignment horizontal="center" vertical="center"/>
    </xf>
    <xf numFmtId="1" fontId="26" fillId="0" borderId="149" xfId="0" applyNumberFormat="1" applyFont="1" applyBorder="1" applyAlignment="1">
      <alignment horizontal="center" vertical="center"/>
    </xf>
    <xf numFmtId="9" fontId="26" fillId="0" borderId="159" xfId="0" applyNumberFormat="1" applyFont="1" applyBorder="1" applyAlignment="1">
      <alignment horizontal="center"/>
    </xf>
    <xf numFmtId="9" fontId="26" fillId="0" borderId="160" xfId="0" applyNumberFormat="1" applyFont="1" applyBorder="1" applyAlignment="1">
      <alignment horizontal="center"/>
    </xf>
    <xf numFmtId="0" fontId="26" fillId="0" borderId="39" xfId="0" applyFont="1" applyBorder="1" applyAlignment="1">
      <alignment horizontal="center" vertical="center"/>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2" fillId="0" borderId="27"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2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3" xfId="0" applyFont="1" applyBorder="1" applyAlignment="1">
      <alignment horizontal="center" vertical="center" wrapText="1"/>
    </xf>
    <xf numFmtId="0" fontId="22" fillId="0" borderId="134" xfId="0" applyFont="1" applyBorder="1" applyAlignment="1">
      <alignment horizontal="center" vertical="center"/>
    </xf>
    <xf numFmtId="0" fontId="22" fillId="0" borderId="127" xfId="0" applyFont="1" applyBorder="1" applyAlignment="1">
      <alignment horizontal="center" vertical="center"/>
    </xf>
    <xf numFmtId="0" fontId="22" fillId="0" borderId="145" xfId="0" applyFont="1" applyBorder="1" applyAlignment="1">
      <alignment horizontal="center" vertical="center"/>
    </xf>
    <xf numFmtId="0" fontId="26" fillId="0" borderId="37" xfId="0" applyFont="1" applyBorder="1" applyAlignment="1">
      <alignment horizontal="center" vertical="center" wrapText="1"/>
    </xf>
    <xf numFmtId="2" fontId="26" fillId="0" borderId="39" xfId="0" applyNumberFormat="1" applyFont="1" applyBorder="1" applyAlignment="1">
      <alignment horizontal="center" vertical="center"/>
    </xf>
    <xf numFmtId="2" fontId="26" fillId="0" borderId="43" xfId="0" applyNumberFormat="1" applyFont="1" applyBorder="1" applyAlignment="1">
      <alignment horizontal="center" vertical="center"/>
    </xf>
    <xf numFmtId="2" fontId="26" fillId="0" borderId="37" xfId="0" applyNumberFormat="1" applyFont="1" applyBorder="1" applyAlignment="1">
      <alignment horizontal="center" vertical="center"/>
    </xf>
    <xf numFmtId="2" fontId="27" fillId="0" borderId="162" xfId="0" applyNumberFormat="1" applyFont="1" applyBorder="1" applyAlignment="1">
      <alignment horizontal="center" vertical="center"/>
    </xf>
    <xf numFmtId="2" fontId="27" fillId="0" borderId="163" xfId="0" applyNumberFormat="1" applyFont="1" applyBorder="1" applyAlignment="1">
      <alignment horizontal="center" vertical="center"/>
    </xf>
    <xf numFmtId="9" fontId="26" fillId="5" borderId="137" xfId="0" applyNumberFormat="1" applyFont="1" applyFill="1" applyBorder="1" applyAlignment="1" applyProtection="1">
      <alignment horizontal="center" vertical="center"/>
      <protection locked="0"/>
    </xf>
    <xf numFmtId="9" fontId="26" fillId="5" borderId="138" xfId="0" applyNumberFormat="1" applyFont="1" applyFill="1" applyBorder="1" applyAlignment="1" applyProtection="1">
      <alignment horizontal="center" vertical="center"/>
      <protection locked="0"/>
    </xf>
    <xf numFmtId="2" fontId="27" fillId="0" borderId="37" xfId="0" applyNumberFormat="1" applyFont="1" applyBorder="1" applyAlignment="1">
      <alignment horizontal="center" vertical="center" wrapText="1"/>
    </xf>
    <xf numFmtId="9" fontId="22" fillId="0" borderId="37" xfId="0" applyNumberFormat="1" applyFont="1" applyBorder="1" applyAlignment="1">
      <alignment horizontal="center" vertical="center"/>
    </xf>
    <xf numFmtId="2" fontId="27" fillId="0" borderId="165" xfId="0" applyNumberFormat="1" applyFont="1" applyBorder="1" applyAlignment="1">
      <alignment horizontal="center" vertical="center"/>
    </xf>
    <xf numFmtId="0" fontId="22" fillId="0" borderId="37" xfId="0" applyFont="1" applyBorder="1" applyAlignment="1">
      <alignment horizontal="center" vertical="center" wrapText="1"/>
    </xf>
    <xf numFmtId="2" fontId="22" fillId="0" borderId="37" xfId="0" applyNumberFormat="1" applyFont="1" applyBorder="1" applyAlignment="1">
      <alignment horizontal="center" vertical="center"/>
    </xf>
    <xf numFmtId="0" fontId="22" fillId="0" borderId="37" xfId="0" applyFont="1" applyBorder="1" applyAlignment="1">
      <alignment horizontal="center" vertical="center"/>
    </xf>
    <xf numFmtId="14" fontId="22" fillId="0" borderId="37" xfId="0" applyNumberFormat="1" applyFont="1" applyBorder="1" applyAlignment="1">
      <alignment horizontal="center" vertical="center"/>
    </xf>
    <xf numFmtId="3" fontId="26" fillId="0" borderId="135" xfId="0" applyNumberFormat="1" applyFont="1" applyBorder="1" applyAlignment="1">
      <alignment horizontal="center"/>
    </xf>
    <xf numFmtId="3" fontId="26" fillId="0" borderId="129" xfId="0" applyNumberFormat="1" applyFont="1" applyBorder="1" applyAlignment="1">
      <alignment horizontal="center"/>
    </xf>
    <xf numFmtId="3" fontId="26" fillId="0" borderId="133" xfId="0" applyNumberFormat="1" applyFont="1" applyBorder="1" applyAlignment="1">
      <alignment horizontal="center"/>
    </xf>
    <xf numFmtId="3" fontId="26" fillId="0" borderId="128" xfId="0" applyNumberFormat="1" applyFont="1" applyBorder="1" applyAlignment="1">
      <alignment horizontal="center" vertical="center"/>
    </xf>
    <xf numFmtId="3" fontId="26" fillId="0" borderId="129" xfId="0" applyNumberFormat="1" applyFont="1" applyBorder="1" applyAlignment="1">
      <alignment horizontal="center" vertical="center"/>
    </xf>
    <xf numFmtId="3" fontId="26" fillId="0" borderId="164" xfId="0" applyNumberFormat="1" applyFont="1" applyBorder="1" applyAlignment="1">
      <alignment horizontal="center" vertical="center"/>
    </xf>
    <xf numFmtId="165" fontId="26" fillId="0" borderId="88" xfId="0" applyNumberFormat="1" applyFont="1" applyBorder="1" applyAlignment="1">
      <alignment horizontal="center"/>
    </xf>
    <xf numFmtId="165" fontId="26" fillId="0" borderId="89" xfId="0" applyNumberFormat="1" applyFont="1" applyBorder="1" applyAlignment="1">
      <alignment horizontal="center"/>
    </xf>
    <xf numFmtId="0" fontId="21" fillId="0" borderId="44" xfId="1" applyBorder="1" applyAlignment="1" applyProtection="1">
      <alignment horizontal="center" vertical="center" wrapText="1"/>
      <protection locked="0"/>
    </xf>
    <xf numFmtId="0" fontId="35" fillId="0" borderId="45" xfId="0" applyFont="1" applyBorder="1" applyAlignment="1" applyProtection="1">
      <alignment horizontal="center" vertical="center" wrapText="1"/>
      <protection locked="0"/>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165" fontId="26" fillId="0" borderId="89" xfId="0" applyNumberFormat="1" applyFont="1" applyBorder="1" applyAlignment="1">
      <alignment horizontal="center" vertical="center"/>
    </xf>
    <xf numFmtId="165" fontId="26" fillId="0" borderId="90" xfId="0" applyNumberFormat="1" applyFont="1" applyBorder="1" applyAlignment="1">
      <alignment horizontal="center" vertical="center"/>
    </xf>
    <xf numFmtId="165" fontId="26" fillId="0" borderId="157" xfId="0" applyNumberFormat="1" applyFont="1" applyBorder="1" applyAlignment="1">
      <alignment horizontal="center" vertical="center"/>
    </xf>
    <xf numFmtId="165" fontId="26" fillId="0" borderId="158" xfId="0" applyNumberFormat="1" applyFont="1" applyBorder="1" applyAlignment="1">
      <alignment horizontal="center" vertical="center"/>
    </xf>
    <xf numFmtId="0" fontId="21" fillId="0" borderId="75" xfId="1" applyBorder="1" applyAlignment="1" applyProtection="1">
      <alignment horizontal="center" vertical="center" wrapText="1"/>
      <protection locked="0"/>
    </xf>
    <xf numFmtId="0" fontId="35" fillId="0" borderId="102" xfId="0" applyFont="1" applyBorder="1" applyAlignment="1" applyProtection="1">
      <alignment horizontal="center" vertical="center" wrapText="1"/>
      <protection locked="0"/>
    </xf>
    <xf numFmtId="0" fontId="35" fillId="0" borderId="77" xfId="0" applyFont="1" applyBorder="1" applyAlignment="1" applyProtection="1">
      <alignment horizontal="center" vertical="center" wrapText="1"/>
      <protection locked="0"/>
    </xf>
    <xf numFmtId="165" fontId="26" fillId="0" borderId="161" xfId="0" applyNumberFormat="1" applyFont="1" applyBorder="1" applyAlignment="1">
      <alignment horizontal="center"/>
    </xf>
    <xf numFmtId="165" fontId="26" fillId="0" borderId="157" xfId="0" applyNumberFormat="1" applyFont="1" applyBorder="1" applyAlignment="1">
      <alignment horizontal="center"/>
    </xf>
    <xf numFmtId="9" fontId="26" fillId="0" borderId="160" xfId="0" applyNumberFormat="1" applyFont="1" applyBorder="1" applyAlignment="1">
      <alignment horizontal="center" vertical="center"/>
    </xf>
    <xf numFmtId="9" fontId="26" fillId="0" borderId="166" xfId="0" applyNumberFormat="1" applyFont="1" applyBorder="1" applyAlignment="1">
      <alignment horizontal="center" vertical="center"/>
    </xf>
    <xf numFmtId="9" fontId="26" fillId="5" borderId="141" xfId="0" applyNumberFormat="1" applyFont="1" applyFill="1" applyBorder="1" applyAlignment="1" applyProtection="1">
      <alignment horizontal="center" vertical="center"/>
      <protection locked="0"/>
    </xf>
    <xf numFmtId="165" fontId="26" fillId="0" borderId="167" xfId="0" applyNumberFormat="1" applyFont="1" applyBorder="1" applyAlignment="1">
      <alignment horizontal="center"/>
    </xf>
    <xf numFmtId="165" fontId="26" fillId="0" borderId="168" xfId="0" applyNumberFormat="1" applyFont="1" applyBorder="1" applyAlignment="1">
      <alignment horizontal="center"/>
    </xf>
    <xf numFmtId="165" fontId="26" fillId="0" borderId="169" xfId="0" applyNumberFormat="1" applyFont="1" applyBorder="1" applyAlignment="1">
      <alignment horizontal="center"/>
    </xf>
    <xf numFmtId="9" fontId="22" fillId="0" borderId="159" xfId="0" applyNumberFormat="1" applyFont="1" applyBorder="1" applyAlignment="1">
      <alignment horizontal="center"/>
    </xf>
    <xf numFmtId="9" fontId="22" fillId="0" borderId="160" xfId="0" applyNumberFormat="1" applyFont="1" applyBorder="1" applyAlignment="1">
      <alignment horizontal="center"/>
    </xf>
    <xf numFmtId="9" fontId="22" fillId="5" borderId="137" xfId="0" applyNumberFormat="1" applyFont="1" applyFill="1" applyBorder="1" applyAlignment="1" applyProtection="1">
      <alignment horizontal="center" vertical="center"/>
      <protection locked="0"/>
    </xf>
    <xf numFmtId="9" fontId="22" fillId="5" borderId="138" xfId="0" applyNumberFormat="1" applyFont="1" applyFill="1" applyBorder="1" applyAlignment="1" applyProtection="1">
      <alignment horizontal="center" vertical="center"/>
      <protection locked="0"/>
    </xf>
    <xf numFmtId="3" fontId="22" fillId="0" borderId="135" xfId="0" applyNumberFormat="1" applyFont="1" applyBorder="1" applyAlignment="1">
      <alignment horizontal="center" vertical="center"/>
    </xf>
    <xf numFmtId="3" fontId="22" fillId="0" borderId="129" xfId="0" applyNumberFormat="1" applyFont="1" applyBorder="1" applyAlignment="1">
      <alignment horizontal="center" vertical="center"/>
    </xf>
    <xf numFmtId="3" fontId="22" fillId="0" borderId="133" xfId="0" applyNumberFormat="1" applyFont="1" applyBorder="1" applyAlignment="1">
      <alignment horizontal="center" vertical="center"/>
    </xf>
    <xf numFmtId="3" fontId="22" fillId="0" borderId="128" xfId="0" applyNumberFormat="1" applyFont="1" applyBorder="1" applyAlignment="1">
      <alignment horizontal="center" vertical="center"/>
    </xf>
    <xf numFmtId="3" fontId="22" fillId="0" borderId="164" xfId="0" applyNumberFormat="1" applyFont="1" applyBorder="1" applyAlignment="1">
      <alignment horizontal="center" vertical="center"/>
    </xf>
    <xf numFmtId="165" fontId="22" fillId="0" borderId="161" xfId="0" applyNumberFormat="1" applyFont="1" applyBorder="1" applyAlignment="1">
      <alignment horizontal="center"/>
    </xf>
    <xf numFmtId="165" fontId="22" fillId="0" borderId="157" xfId="0" applyNumberFormat="1" applyFont="1" applyBorder="1" applyAlignment="1">
      <alignment horizontal="center"/>
    </xf>
    <xf numFmtId="165" fontId="22" fillId="0" borderId="157" xfId="0" applyNumberFormat="1" applyFont="1" applyBorder="1" applyAlignment="1">
      <alignment horizontal="center" vertical="center"/>
    </xf>
    <xf numFmtId="165" fontId="22" fillId="0" borderId="158" xfId="0" applyNumberFormat="1" applyFont="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34" xfId="0" applyFont="1" applyBorder="1" applyAlignment="1">
      <alignment horizontal="center" vertical="center" wrapText="1"/>
    </xf>
    <xf numFmtId="0" fontId="27" fillId="0" borderId="37" xfId="0" applyFont="1" applyBorder="1" applyAlignment="1">
      <alignment horizontal="center" vertical="center" wrapText="1"/>
    </xf>
    <xf numFmtId="0" fontId="33" fillId="4" borderId="32" xfId="0" applyFont="1" applyFill="1" applyBorder="1" applyAlignment="1">
      <alignment horizontal="center" vertical="center" wrapText="1"/>
    </xf>
    <xf numFmtId="0" fontId="33" fillId="4" borderId="78" xfId="0" applyFont="1" applyFill="1" applyBorder="1" applyAlignment="1">
      <alignment horizontal="center" vertical="center" wrapText="1"/>
    </xf>
    <xf numFmtId="0" fontId="22" fillId="0" borderId="351" xfId="0" applyFont="1" applyBorder="1" applyAlignment="1">
      <alignment horizontal="left" vertical="center" wrapText="1"/>
    </xf>
    <xf numFmtId="0" fontId="22" fillId="0" borderId="352" xfId="0" applyFont="1" applyBorder="1" applyAlignment="1">
      <alignment horizontal="left" vertical="center" wrapText="1"/>
    </xf>
    <xf numFmtId="0" fontId="22" fillId="0" borderId="352" xfId="0" applyFont="1" applyBorder="1" applyAlignment="1">
      <alignment horizontal="center" vertical="center" wrapText="1"/>
    </xf>
    <xf numFmtId="0" fontId="22" fillId="0" borderId="353" xfId="0" applyFont="1" applyBorder="1" applyAlignment="1">
      <alignment horizontal="center" vertical="center" wrapText="1"/>
    </xf>
    <xf numFmtId="0" fontId="21" fillId="0" borderId="32" xfId="1" applyBorder="1" applyAlignment="1">
      <alignment horizontal="center" vertical="center" wrapText="1"/>
    </xf>
    <xf numFmtId="0" fontId="58" fillId="0" borderId="66" xfId="1" applyFont="1" applyBorder="1" applyAlignment="1">
      <alignment horizontal="center" vertical="center" wrapText="1"/>
    </xf>
    <xf numFmtId="0" fontId="21" fillId="0" borderId="74" xfId="1" applyBorder="1" applyAlignment="1">
      <alignment horizontal="center" vertical="center" wrapText="1"/>
    </xf>
    <xf numFmtId="0" fontId="58" fillId="0" borderId="58" xfId="1" applyFont="1" applyBorder="1" applyAlignment="1">
      <alignment horizontal="center" vertical="center" wrapText="1"/>
    </xf>
    <xf numFmtId="0" fontId="4" fillId="0" borderId="74"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66"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66" xfId="0" applyFont="1" applyBorder="1" applyAlignment="1">
      <alignment horizontal="center" vertical="center" wrapText="1"/>
    </xf>
    <xf numFmtId="165" fontId="22" fillId="0" borderId="76" xfId="0" applyNumberFormat="1" applyFont="1" applyBorder="1" applyAlignment="1">
      <alignment horizontal="center" vertical="center"/>
    </xf>
    <xf numFmtId="165" fontId="22" fillId="0" borderId="106" xfId="0" applyNumberFormat="1" applyFont="1" applyBorder="1" applyAlignment="1">
      <alignment horizontal="center" vertical="center"/>
    </xf>
    <xf numFmtId="165" fontId="22" fillId="0" borderId="170" xfId="0" applyNumberFormat="1" applyFont="1" applyBorder="1" applyAlignment="1">
      <alignment horizontal="center" vertical="center"/>
    </xf>
    <xf numFmtId="165" fontId="22" fillId="0" borderId="143" xfId="0" applyNumberFormat="1" applyFont="1" applyBorder="1" applyAlignment="1">
      <alignment horizontal="center" vertical="center"/>
    </xf>
    <xf numFmtId="9" fontId="22" fillId="0" borderId="36" xfId="0" applyNumberFormat="1" applyFont="1" applyBorder="1" applyAlignment="1">
      <alignment horizontal="center" vertical="center"/>
    </xf>
    <xf numFmtId="9" fontId="22" fillId="0" borderId="101" xfId="0" applyNumberFormat="1" applyFont="1" applyBorder="1" applyAlignment="1">
      <alignment horizontal="center" vertical="center"/>
    </xf>
    <xf numFmtId="9" fontId="22" fillId="0" borderId="75" xfId="0" applyNumberFormat="1" applyFont="1" applyBorder="1" applyAlignment="1">
      <alignment horizontal="center" vertical="center"/>
    </xf>
    <xf numFmtId="9" fontId="22" fillId="0" borderId="102" xfId="0" applyNumberFormat="1" applyFont="1" applyBorder="1" applyAlignment="1">
      <alignment horizontal="center" vertical="center"/>
    </xf>
    <xf numFmtId="9" fontId="22" fillId="0" borderId="331" xfId="0" applyNumberFormat="1" applyFont="1" applyBorder="1" applyAlignment="1" applyProtection="1">
      <alignment horizontal="center" vertical="center"/>
      <protection locked="0"/>
    </xf>
    <xf numFmtId="9" fontId="22" fillId="0" borderId="332" xfId="0" applyNumberFormat="1" applyFont="1" applyBorder="1" applyAlignment="1" applyProtection="1">
      <alignment horizontal="center" vertical="center"/>
      <protection locked="0"/>
    </xf>
    <xf numFmtId="9" fontId="22" fillId="0" borderId="333" xfId="0" applyNumberFormat="1" applyFont="1" applyBorder="1" applyAlignment="1" applyProtection="1">
      <alignment horizontal="center" vertical="center"/>
      <protection locked="0"/>
    </xf>
    <xf numFmtId="9" fontId="22" fillId="0" borderId="334" xfId="0" applyNumberFormat="1" applyFont="1" applyBorder="1" applyAlignment="1" applyProtection="1">
      <alignment horizontal="center" vertical="center"/>
      <protection locked="0"/>
    </xf>
    <xf numFmtId="9" fontId="22" fillId="0" borderId="335" xfId="0" applyNumberFormat="1" applyFont="1" applyBorder="1" applyAlignment="1" applyProtection="1">
      <alignment horizontal="center" vertical="center"/>
      <protection locked="0"/>
    </xf>
    <xf numFmtId="1" fontId="22" fillId="0" borderId="32" xfId="0" applyNumberFormat="1" applyFont="1" applyBorder="1" applyAlignment="1">
      <alignment horizontal="center" wrapText="1"/>
    </xf>
    <xf numFmtId="1" fontId="22" fillId="0" borderId="66" xfId="0" applyNumberFormat="1" applyFont="1" applyBorder="1" applyAlignment="1">
      <alignment horizontal="center" wrapText="1"/>
    </xf>
    <xf numFmtId="1" fontId="22" fillId="0" borderId="74" xfId="0" applyNumberFormat="1" applyFont="1" applyBorder="1" applyAlignment="1">
      <alignment horizontal="center" vertical="center"/>
    </xf>
    <xf numFmtId="1" fontId="22" fillId="0" borderId="58" xfId="0" applyNumberFormat="1" applyFont="1" applyBorder="1" applyAlignment="1">
      <alignment horizontal="center" vertical="center"/>
    </xf>
    <xf numFmtId="1" fontId="22" fillId="0" borderId="66" xfId="0" applyNumberFormat="1" applyFont="1" applyBorder="1" applyAlignment="1">
      <alignment horizontal="center" vertical="center"/>
    </xf>
    <xf numFmtId="0" fontId="27" fillId="0" borderId="45" xfId="0" applyFont="1" applyBorder="1" applyAlignment="1">
      <alignment horizontal="center" vertical="center"/>
    </xf>
    <xf numFmtId="0" fontId="27" fillId="0" borderId="75" xfId="0" applyFont="1" applyBorder="1" applyAlignment="1">
      <alignment horizontal="center" vertical="center"/>
    </xf>
    <xf numFmtId="14" fontId="22" fillId="0" borderId="32" xfId="0" applyNumberFormat="1" applyFont="1" applyBorder="1" applyAlignment="1">
      <alignment horizontal="center" vertical="center" wrapText="1"/>
    </xf>
    <xf numFmtId="14" fontId="22" fillId="0" borderId="66" xfId="0" applyNumberFormat="1" applyFont="1" applyBorder="1" applyAlignment="1">
      <alignment horizontal="center" vertical="center" wrapText="1"/>
    </xf>
    <xf numFmtId="14" fontId="22" fillId="0" borderId="74" xfId="0" applyNumberFormat="1" applyFont="1" applyBorder="1" applyAlignment="1">
      <alignment horizontal="center" vertical="center" wrapText="1"/>
    </xf>
    <xf numFmtId="14" fontId="22" fillId="0" borderId="58" xfId="0" applyNumberFormat="1" applyFont="1" applyBorder="1" applyAlignment="1">
      <alignment horizontal="center" vertical="center" wrapText="1"/>
    </xf>
    <xf numFmtId="2" fontId="27" fillId="4" borderId="32" xfId="0" applyNumberFormat="1" applyFont="1" applyFill="1" applyBorder="1" applyAlignment="1">
      <alignment horizontal="center" vertical="center"/>
    </xf>
    <xf numFmtId="2" fontId="27" fillId="4" borderId="78" xfId="0" applyNumberFormat="1" applyFont="1" applyFill="1" applyBorder="1" applyAlignment="1">
      <alignment horizontal="center" vertical="center"/>
    </xf>
    <xf numFmtId="0" fontId="27" fillId="4" borderId="32" xfId="0" applyFont="1" applyFill="1" applyBorder="1" applyAlignment="1">
      <alignment horizontal="center" vertical="center" wrapText="1"/>
    </xf>
    <xf numFmtId="0" fontId="27" fillId="4" borderId="78" xfId="0" applyFont="1" applyFill="1" applyBorder="1" applyAlignment="1">
      <alignment horizontal="center" vertical="center" wrapText="1"/>
    </xf>
    <xf numFmtId="2" fontId="22" fillId="4" borderId="78" xfId="0" applyNumberFormat="1" applyFont="1" applyFill="1" applyBorder="1" applyAlignment="1">
      <alignment horizontal="center" vertical="center"/>
    </xf>
    <xf numFmtId="2" fontId="27" fillId="0" borderId="74" xfId="0" applyNumberFormat="1" applyFont="1" applyBorder="1" applyAlignment="1">
      <alignment horizontal="center" vertical="center"/>
    </xf>
    <xf numFmtId="2" fontId="27" fillId="0" borderId="58" xfId="0" applyNumberFormat="1" applyFont="1" applyBorder="1" applyAlignment="1">
      <alignment horizontal="center" vertical="center"/>
    </xf>
    <xf numFmtId="0" fontId="27" fillId="0" borderId="174" xfId="0" applyFont="1" applyBorder="1" applyAlignment="1">
      <alignment horizontal="center" vertical="center" wrapText="1"/>
    </xf>
    <xf numFmtId="0" fontId="22" fillId="0" borderId="144" xfId="0" applyFont="1" applyBorder="1" applyAlignment="1">
      <alignment horizontal="center" vertical="center" wrapText="1"/>
    </xf>
    <xf numFmtId="0" fontId="22" fillId="0" borderId="146" xfId="0" applyFont="1" applyBorder="1" applyAlignment="1">
      <alignment horizontal="center" vertical="center" wrapText="1"/>
    </xf>
    <xf numFmtId="0" fontId="22" fillId="0" borderId="175" xfId="0" applyFont="1" applyBorder="1" applyAlignment="1">
      <alignment horizontal="center" vertical="center" wrapText="1"/>
    </xf>
    <xf numFmtId="0" fontId="22" fillId="0" borderId="0" xfId="0" applyFont="1" applyAlignment="1">
      <alignment horizontal="center" wrapText="1"/>
    </xf>
    <xf numFmtId="0" fontId="22" fillId="0" borderId="41" xfId="0" applyFont="1" applyBorder="1" applyAlignment="1">
      <alignment horizontal="center" vertical="center"/>
    </xf>
    <xf numFmtId="0" fontId="22" fillId="0" borderId="126" xfId="0" applyFont="1" applyBorder="1" applyAlignment="1">
      <alignment horizontal="center" vertical="center"/>
    </xf>
    <xf numFmtId="2" fontId="27" fillId="0" borderId="43" xfId="0" applyNumberFormat="1" applyFont="1" applyBorder="1" applyAlignment="1">
      <alignment horizontal="center" vertical="center"/>
    </xf>
    <xf numFmtId="2" fontId="27" fillId="0" borderId="32" xfId="0" applyNumberFormat="1" applyFont="1" applyBorder="1" applyAlignment="1">
      <alignment horizontal="center" vertical="center"/>
    </xf>
    <xf numFmtId="2" fontId="27" fillId="0" borderId="66" xfId="0" applyNumberFormat="1" applyFont="1" applyBorder="1" applyAlignment="1">
      <alignment horizontal="center" vertical="center"/>
    </xf>
    <xf numFmtId="0" fontId="22" fillId="4" borderId="27" xfId="0" applyFont="1" applyFill="1" applyBorder="1" applyAlignment="1">
      <alignment horizontal="center" vertical="center"/>
    </xf>
    <xf numFmtId="0" fontId="22" fillId="4" borderId="28" xfId="0" applyFont="1" applyFill="1" applyBorder="1" applyAlignment="1">
      <alignment horizontal="center" vertical="center"/>
    </xf>
    <xf numFmtId="0" fontId="22" fillId="4" borderId="76" xfId="0" applyFont="1" applyFill="1" applyBorder="1" applyAlignment="1">
      <alignment horizontal="center" vertical="center"/>
    </xf>
    <xf numFmtId="0" fontId="22" fillId="4" borderId="79" xfId="0" applyFont="1" applyFill="1" applyBorder="1" applyAlignment="1">
      <alignment horizontal="center" vertical="center"/>
    </xf>
    <xf numFmtId="0" fontId="22" fillId="0" borderId="337" xfId="0" applyFont="1" applyBorder="1" applyAlignment="1">
      <alignment horizontal="center" vertical="center"/>
    </xf>
    <xf numFmtId="0" fontId="22" fillId="0" borderId="338" xfId="0" applyFont="1" applyBorder="1" applyAlignment="1">
      <alignment horizontal="center" vertical="center"/>
    </xf>
    <xf numFmtId="0" fontId="22" fillId="0" borderId="339" xfId="0" applyFont="1" applyBorder="1" applyAlignment="1">
      <alignment horizontal="center" vertical="center"/>
    </xf>
    <xf numFmtId="165" fontId="22" fillId="4" borderId="74" xfId="0" applyNumberFormat="1" applyFont="1" applyFill="1" applyBorder="1" applyAlignment="1">
      <alignment horizontal="center" vertical="center"/>
    </xf>
    <xf numFmtId="165" fontId="22" fillId="4" borderId="58" xfId="0" applyNumberFormat="1" applyFont="1" applyFill="1" applyBorder="1" applyAlignment="1">
      <alignment horizontal="center" vertical="center"/>
    </xf>
    <xf numFmtId="165" fontId="22" fillId="0" borderId="146" xfId="0" applyNumberFormat="1" applyFont="1" applyBorder="1" applyAlignment="1">
      <alignment horizontal="center" vertical="center"/>
    </xf>
    <xf numFmtId="165" fontId="22" fillId="0" borderId="144" xfId="0" applyNumberFormat="1" applyFont="1" applyBorder="1" applyAlignment="1">
      <alignment horizontal="center" vertical="center"/>
    </xf>
    <xf numFmtId="165" fontId="22" fillId="0" borderId="147" xfId="0" applyNumberFormat="1" applyFont="1" applyBorder="1" applyAlignment="1">
      <alignment horizontal="center" vertical="center"/>
    </xf>
    <xf numFmtId="165" fontId="22" fillId="0" borderId="78" xfId="0" applyNumberFormat="1" applyFont="1" applyBorder="1" applyAlignment="1">
      <alignment horizontal="center" vertical="center"/>
    </xf>
    <xf numFmtId="2" fontId="22" fillId="4" borderId="74" xfId="0" applyNumberFormat="1" applyFont="1" applyFill="1" applyBorder="1" applyAlignment="1">
      <alignment horizontal="center" vertical="center"/>
    </xf>
    <xf numFmtId="2" fontId="22" fillId="4" borderId="58" xfId="0" applyNumberFormat="1" applyFont="1" applyFill="1" applyBorder="1" applyAlignment="1">
      <alignment horizontal="center" vertical="center"/>
    </xf>
    <xf numFmtId="9" fontId="26" fillId="5" borderId="32" xfId="0" applyNumberFormat="1" applyFont="1" applyFill="1" applyBorder="1" applyAlignment="1" applyProtection="1">
      <alignment horizontal="center" vertical="center"/>
      <protection locked="0"/>
    </xf>
    <xf numFmtId="9" fontId="22" fillId="4" borderId="74" xfId="0" applyNumberFormat="1" applyFont="1" applyFill="1" applyBorder="1" applyAlignment="1">
      <alignment horizontal="center" vertical="center"/>
    </xf>
    <xf numFmtId="9" fontId="22" fillId="4" borderId="58" xfId="0" applyNumberFormat="1" applyFont="1" applyFill="1" applyBorder="1" applyAlignment="1">
      <alignment horizontal="center" vertical="center"/>
    </xf>
    <xf numFmtId="0" fontId="22" fillId="4" borderId="74" xfId="0" applyFont="1" applyFill="1" applyBorder="1" applyAlignment="1">
      <alignment horizontal="center" vertical="center"/>
    </xf>
    <xf numFmtId="1" fontId="22" fillId="0" borderId="32" xfId="0" applyNumberFormat="1" applyFont="1" applyBorder="1" applyAlignment="1">
      <alignment horizontal="center" vertical="center" wrapText="1"/>
    </xf>
    <xf numFmtId="1" fontId="22" fillId="0" borderId="58" xfId="0" applyNumberFormat="1" applyFont="1" applyBorder="1" applyAlignment="1">
      <alignment horizontal="center" vertical="center" wrapText="1"/>
    </xf>
    <xf numFmtId="1" fontId="22" fillId="0" borderId="78" xfId="0" applyNumberFormat="1" applyFont="1" applyBorder="1" applyAlignment="1">
      <alignment horizontal="center" vertical="center" wrapText="1"/>
    </xf>
    <xf numFmtId="165" fontId="26" fillId="0" borderId="32" xfId="0" applyNumberFormat="1" applyFont="1" applyBorder="1" applyAlignment="1">
      <alignment horizontal="center" vertical="center" wrapText="1"/>
    </xf>
    <xf numFmtId="165" fontId="26" fillId="0" borderId="58" xfId="0" applyNumberFormat="1" applyFont="1" applyBorder="1" applyAlignment="1">
      <alignment horizontal="center" vertical="center" wrapText="1"/>
    </xf>
    <xf numFmtId="165" fontId="26" fillId="0" borderId="78" xfId="0" applyNumberFormat="1" applyFont="1" applyBorder="1" applyAlignment="1">
      <alignment horizontal="center" vertical="center" wrapText="1"/>
    </xf>
    <xf numFmtId="1" fontId="22" fillId="4" borderId="74" xfId="0" applyNumberFormat="1" applyFont="1" applyFill="1" applyBorder="1" applyAlignment="1">
      <alignment horizontal="center" vertical="center"/>
    </xf>
    <xf numFmtId="1" fontId="22" fillId="4" borderId="58" xfId="0" applyNumberFormat="1" applyFont="1" applyFill="1" applyBorder="1" applyAlignment="1">
      <alignment horizontal="center" vertical="center"/>
    </xf>
    <xf numFmtId="0" fontId="22" fillId="0" borderId="146" xfId="0" applyFont="1" applyBorder="1" applyAlignment="1">
      <alignment horizontal="center" vertical="center"/>
    </xf>
    <xf numFmtId="0" fontId="27" fillId="0" borderId="145" xfId="0" applyFont="1" applyBorder="1" applyAlignment="1">
      <alignment horizontal="center" vertical="center"/>
    </xf>
    <xf numFmtId="0" fontId="27" fillId="4" borderId="172" xfId="0" applyFont="1" applyFill="1" applyBorder="1" applyAlignment="1">
      <alignment horizontal="center" vertical="center" wrapText="1"/>
    </xf>
    <xf numFmtId="0" fontId="27" fillId="4" borderId="109" xfId="0" applyFont="1" applyFill="1" applyBorder="1" applyAlignment="1">
      <alignment horizontal="center" vertical="center" wrapText="1"/>
    </xf>
    <xf numFmtId="0" fontId="22" fillId="4" borderId="36" xfId="0" applyFont="1" applyFill="1" applyBorder="1" applyAlignment="1">
      <alignment horizontal="center"/>
    </xf>
    <xf numFmtId="0" fontId="22" fillId="4" borderId="102" xfId="0" applyFont="1" applyFill="1" applyBorder="1" applyAlignment="1">
      <alignment horizontal="center"/>
    </xf>
    <xf numFmtId="0" fontId="22" fillId="4" borderId="77" xfId="0" applyFont="1" applyFill="1" applyBorder="1" applyAlignment="1">
      <alignment horizontal="center"/>
    </xf>
    <xf numFmtId="0" fontId="22" fillId="4" borderId="31" xfId="0" applyFont="1" applyFill="1" applyBorder="1" applyAlignment="1">
      <alignment horizontal="center"/>
    </xf>
    <xf numFmtId="0" fontId="22" fillId="4" borderId="109" xfId="0" applyFont="1" applyFill="1" applyBorder="1" applyAlignment="1">
      <alignment horizontal="center"/>
    </xf>
    <xf numFmtId="0" fontId="22" fillId="4" borderId="110" xfId="0" applyFont="1" applyFill="1" applyBorder="1" applyAlignment="1">
      <alignment horizontal="center"/>
    </xf>
    <xf numFmtId="0" fontId="22" fillId="4" borderId="74" xfId="0" applyFont="1" applyFill="1" applyBorder="1" applyAlignment="1">
      <alignment horizontal="center"/>
    </xf>
    <xf numFmtId="0" fontId="22" fillId="0" borderId="172" xfId="0" applyFont="1" applyBorder="1" applyAlignment="1">
      <alignment horizontal="center" vertical="center"/>
    </xf>
    <xf numFmtId="0" fontId="22" fillId="4" borderId="172" xfId="0" applyFont="1" applyFill="1" applyBorder="1" applyAlignment="1">
      <alignment horizontal="center"/>
    </xf>
    <xf numFmtId="0" fontId="22" fillId="0" borderId="174" xfId="0" applyFont="1" applyBorder="1" applyAlignment="1">
      <alignment horizontal="center" vertical="center"/>
    </xf>
    <xf numFmtId="0" fontId="22" fillId="4" borderId="174" xfId="0" applyFont="1" applyFill="1" applyBorder="1" applyAlignment="1">
      <alignment horizontal="center"/>
    </xf>
    <xf numFmtId="0" fontId="22" fillId="4" borderId="144" xfId="0" applyFont="1" applyFill="1" applyBorder="1" applyAlignment="1">
      <alignment horizontal="center"/>
    </xf>
    <xf numFmtId="0" fontId="22" fillId="4" borderId="147" xfId="0" applyFont="1" applyFill="1" applyBorder="1" applyAlignment="1">
      <alignment horizontal="center"/>
    </xf>
    <xf numFmtId="0" fontId="27" fillId="4" borderId="126" xfId="0" applyFont="1" applyFill="1" applyBorder="1" applyAlignment="1">
      <alignment horizontal="center" vertical="center"/>
    </xf>
    <xf numFmtId="0" fontId="27" fillId="4" borderId="107" xfId="0" applyFont="1" applyFill="1" applyBorder="1" applyAlignment="1">
      <alignment horizontal="center" vertical="center"/>
    </xf>
    <xf numFmtId="0" fontId="22" fillId="4" borderId="74" xfId="0" applyFont="1" applyFill="1" applyBorder="1" applyAlignment="1">
      <alignment horizontal="center" vertical="center" wrapText="1"/>
    </xf>
    <xf numFmtId="165" fontId="26" fillId="0" borderId="74" xfId="0" applyNumberFormat="1" applyFont="1" applyBorder="1" applyAlignment="1">
      <alignment horizontal="center" vertical="center" wrapText="1"/>
    </xf>
    <xf numFmtId="165" fontId="26" fillId="4" borderId="74" xfId="0" quotePrefix="1" applyNumberFormat="1" applyFont="1" applyFill="1" applyBorder="1" applyAlignment="1">
      <alignment horizontal="center" vertical="center" wrapText="1"/>
    </xf>
    <xf numFmtId="165" fontId="26" fillId="4" borderId="66" xfId="0" applyNumberFormat="1" applyFont="1" applyFill="1" applyBorder="1" applyAlignment="1">
      <alignment horizontal="center" vertical="center" wrapText="1"/>
    </xf>
    <xf numFmtId="9" fontId="22" fillId="4" borderId="74" xfId="0" applyNumberFormat="1" applyFont="1" applyFill="1" applyBorder="1" applyAlignment="1" applyProtection="1">
      <alignment horizontal="center" vertical="center"/>
      <protection locked="0"/>
    </xf>
    <xf numFmtId="9" fontId="22" fillId="4" borderId="66" xfId="0" applyNumberFormat="1" applyFont="1" applyFill="1" applyBorder="1" applyAlignment="1" applyProtection="1">
      <alignment horizontal="center" vertical="center"/>
      <protection locked="0"/>
    </xf>
    <xf numFmtId="165" fontId="22" fillId="4" borderId="66" xfId="0" applyNumberFormat="1" applyFont="1" applyFill="1" applyBorder="1" applyAlignment="1">
      <alignment horizontal="center" vertical="center"/>
    </xf>
    <xf numFmtId="1" fontId="26" fillId="0" borderId="74" xfId="0" applyNumberFormat="1" applyFont="1" applyBorder="1" applyAlignment="1">
      <alignment horizontal="center" vertical="center" wrapText="1"/>
    </xf>
    <xf numFmtId="1" fontId="26" fillId="0" borderId="58" xfId="0" applyNumberFormat="1" applyFont="1" applyBorder="1" applyAlignment="1">
      <alignment horizontal="center" vertical="center" wrapText="1"/>
    </xf>
    <xf numFmtId="1" fontId="26" fillId="0" borderId="78" xfId="0" applyNumberFormat="1" applyFont="1" applyBorder="1" applyAlignment="1">
      <alignment horizontal="center" vertical="center" wrapText="1"/>
    </xf>
    <xf numFmtId="1" fontId="22" fillId="4" borderId="74" xfId="0" applyNumberFormat="1" applyFont="1" applyFill="1" applyBorder="1" applyAlignment="1">
      <alignment horizontal="center" vertical="center" wrapText="1"/>
    </xf>
    <xf numFmtId="1" fontId="22" fillId="4" borderId="66" xfId="0" applyNumberFormat="1" applyFont="1" applyFill="1" applyBorder="1" applyAlignment="1">
      <alignment horizontal="center" vertical="center" wrapText="1"/>
    </xf>
    <xf numFmtId="0" fontId="26" fillId="4" borderId="244" xfId="0" applyFont="1" applyFill="1" applyBorder="1" applyAlignment="1">
      <alignment horizontal="center" vertical="center" wrapText="1"/>
    </xf>
    <xf numFmtId="0" fontId="26" fillId="4" borderId="20"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85" xfId="0" applyFont="1" applyFill="1" applyBorder="1" applyAlignment="1">
      <alignment horizontal="center" vertical="center" wrapText="1"/>
    </xf>
    <xf numFmtId="0" fontId="26" fillId="4" borderId="244" xfId="0" applyFont="1" applyFill="1" applyBorder="1" applyAlignment="1">
      <alignment horizontal="center" vertical="center"/>
    </xf>
    <xf numFmtId="0" fontId="26" fillId="4" borderId="10" xfId="0" applyFont="1" applyFill="1" applyBorder="1" applyAlignment="1">
      <alignment horizontal="center" vertical="center"/>
    </xf>
    <xf numFmtId="0" fontId="22" fillId="0" borderId="244" xfId="0" applyFont="1" applyBorder="1" applyAlignment="1">
      <alignment horizontal="center" vertical="center" wrapText="1"/>
    </xf>
    <xf numFmtId="0" fontId="22" fillId="0" borderId="10" xfId="0" applyFont="1" applyBorder="1" applyAlignment="1">
      <alignment horizontal="center" vertical="center" wrapText="1"/>
    </xf>
    <xf numFmtId="0" fontId="33" fillId="0" borderId="244" xfId="0" applyFont="1" applyBorder="1" applyAlignment="1">
      <alignment horizontal="center" vertical="center" wrapText="1"/>
    </xf>
    <xf numFmtId="0" fontId="33" fillId="0" borderId="10" xfId="0" applyFont="1" applyBorder="1" applyAlignment="1">
      <alignment horizontal="center" vertical="center" wrapText="1"/>
    </xf>
    <xf numFmtId="9" fontId="26" fillId="0" borderId="244" xfId="0" applyNumberFormat="1" applyFont="1" applyBorder="1" applyAlignment="1">
      <alignment horizontal="center" vertical="center"/>
    </xf>
    <xf numFmtId="9" fontId="26" fillId="0" borderId="10" xfId="0" applyNumberFormat="1" applyFont="1" applyBorder="1" applyAlignment="1">
      <alignment horizontal="center" vertical="center"/>
    </xf>
    <xf numFmtId="165" fontId="26" fillId="0" borderId="244" xfId="0" applyNumberFormat="1" applyFont="1" applyBorder="1" applyAlignment="1">
      <alignment horizontal="center" vertical="center"/>
    </xf>
    <xf numFmtId="165" fontId="26" fillId="0" borderId="10" xfId="0" applyNumberFormat="1" applyFont="1" applyBorder="1" applyAlignment="1">
      <alignment horizontal="center" vertical="center"/>
    </xf>
    <xf numFmtId="0" fontId="26" fillId="0" borderId="244" xfId="0" applyFont="1" applyBorder="1" applyAlignment="1">
      <alignment horizontal="center" vertical="center"/>
    </xf>
    <xf numFmtId="0" fontId="26" fillId="0" borderId="10" xfId="0" applyFont="1" applyBorder="1" applyAlignment="1">
      <alignment horizontal="center" vertical="center"/>
    </xf>
    <xf numFmtId="14" fontId="26" fillId="0" borderId="244" xfId="0" applyNumberFormat="1" applyFont="1" applyBorder="1" applyAlignment="1">
      <alignment horizontal="center" vertical="center" wrapText="1"/>
    </xf>
    <xf numFmtId="14" fontId="26" fillId="0" borderId="10" xfId="0" applyNumberFormat="1" applyFont="1" applyBorder="1" applyAlignment="1">
      <alignment horizontal="center" vertical="center" wrapText="1"/>
    </xf>
    <xf numFmtId="0" fontId="26" fillId="0" borderId="244" xfId="0" applyFont="1" applyBorder="1" applyAlignment="1">
      <alignment horizontal="center" vertical="center" wrapText="1"/>
    </xf>
    <xf numFmtId="0" fontId="26" fillId="0" borderId="10" xfId="0" applyFont="1" applyBorder="1" applyAlignment="1">
      <alignment horizontal="center" vertical="center" wrapText="1"/>
    </xf>
    <xf numFmtId="1" fontId="26" fillId="0" borderId="244" xfId="0" applyNumberFormat="1" applyFont="1" applyBorder="1" applyAlignment="1">
      <alignment horizontal="center" wrapText="1"/>
    </xf>
    <xf numFmtId="1" fontId="26" fillId="0" borderId="10" xfId="0" applyNumberFormat="1" applyFont="1" applyBorder="1" applyAlignment="1">
      <alignment horizontal="center" wrapText="1"/>
    </xf>
    <xf numFmtId="2" fontId="33" fillId="0" borderId="48" xfId="0" applyNumberFormat="1" applyFont="1" applyBorder="1" applyAlignment="1">
      <alignment horizontal="center" vertical="center" wrapText="1"/>
    </xf>
    <xf numFmtId="2" fontId="33" fillId="0" borderId="58" xfId="0" applyNumberFormat="1" applyFont="1" applyBorder="1" applyAlignment="1">
      <alignment horizontal="center" vertical="center" wrapText="1"/>
    </xf>
    <xf numFmtId="9" fontId="26" fillId="0" borderId="128" xfId="0" applyNumberFormat="1" applyFont="1" applyBorder="1" applyAlignment="1">
      <alignment horizontal="center" vertical="center"/>
    </xf>
    <xf numFmtId="9" fontId="26" fillId="0" borderId="129" xfId="0" applyNumberFormat="1" applyFont="1" applyBorder="1" applyAlignment="1">
      <alignment horizontal="center" vertical="center"/>
    </xf>
    <xf numFmtId="9" fontId="26" fillId="0" borderId="164" xfId="0" applyNumberFormat="1" applyFont="1" applyBorder="1" applyAlignment="1">
      <alignment horizontal="center" vertical="center"/>
    </xf>
    <xf numFmtId="9" fontId="26" fillId="5" borderId="128" xfId="0" applyNumberFormat="1" applyFont="1" applyFill="1" applyBorder="1" applyAlignment="1" applyProtection="1">
      <alignment horizontal="center" vertical="center"/>
      <protection locked="0"/>
    </xf>
    <xf numFmtId="9" fontId="26" fillId="5" borderId="129" xfId="0" applyNumberFormat="1" applyFont="1" applyFill="1" applyBorder="1" applyAlignment="1" applyProtection="1">
      <alignment horizontal="center" vertical="center"/>
      <protection locked="0"/>
    </xf>
    <xf numFmtId="9" fontId="26" fillId="5" borderId="164" xfId="0" applyNumberFormat="1" applyFont="1" applyFill="1" applyBorder="1" applyAlignment="1" applyProtection="1">
      <alignment horizontal="center" vertical="center"/>
      <protection locked="0"/>
    </xf>
    <xf numFmtId="2" fontId="27" fillId="0" borderId="48" xfId="0" applyNumberFormat="1" applyFont="1" applyBorder="1" applyAlignment="1">
      <alignment horizontal="center" vertical="center" wrapText="1"/>
    </xf>
    <xf numFmtId="2" fontId="27" fillId="0" borderId="58" xfId="0" applyNumberFormat="1" applyFont="1" applyBorder="1" applyAlignment="1">
      <alignment horizontal="center" vertical="center" wrapText="1"/>
    </xf>
    <xf numFmtId="0" fontId="27" fillId="0" borderId="47" xfId="0" applyFont="1" applyBorder="1" applyAlignment="1">
      <alignment horizontal="center" vertical="center" wrapText="1"/>
    </xf>
    <xf numFmtId="2" fontId="22" fillId="4" borderId="75" xfId="0" applyNumberFormat="1" applyFont="1" applyFill="1" applyBorder="1" applyAlignment="1">
      <alignment horizontal="center" vertical="center"/>
    </xf>
    <xf numFmtId="2" fontId="22" fillId="4" borderId="102" xfId="0" applyNumberFormat="1" applyFont="1" applyFill="1" applyBorder="1" applyAlignment="1">
      <alignment horizontal="center" vertical="center"/>
    </xf>
    <xf numFmtId="0" fontId="22" fillId="0" borderId="48" xfId="0" applyFont="1" applyBorder="1" applyAlignment="1">
      <alignment horizontal="center" vertical="center" wrapText="1"/>
    </xf>
    <xf numFmtId="0" fontId="22" fillId="0" borderId="96" xfId="0" applyFont="1" applyBorder="1" applyAlignment="1">
      <alignment horizontal="center" vertical="center" wrapText="1"/>
    </xf>
    <xf numFmtId="0" fontId="22" fillId="0" borderId="98" xfId="0" applyFont="1" applyBorder="1" applyAlignment="1">
      <alignment horizontal="center" vertical="center" wrapText="1"/>
    </xf>
    <xf numFmtId="2" fontId="22" fillId="0" borderId="48" xfId="0" applyNumberFormat="1" applyFont="1" applyBorder="1" applyAlignment="1">
      <alignment horizontal="center" vertical="center" wrapText="1"/>
    </xf>
    <xf numFmtId="2" fontId="22" fillId="0" borderId="58" xfId="0" applyNumberFormat="1" applyFont="1" applyBorder="1" applyAlignment="1">
      <alignment horizontal="center" vertical="center" wrapText="1"/>
    </xf>
    <xf numFmtId="0" fontId="22" fillId="0" borderId="47" xfId="0" applyFont="1" applyBorder="1" applyAlignment="1">
      <alignment horizontal="center" vertical="center"/>
    </xf>
    <xf numFmtId="2" fontId="21" fillId="0" borderId="48" xfId="1" applyNumberFormat="1" applyBorder="1" applyAlignment="1">
      <alignment horizontal="center" vertical="center" wrapText="1"/>
    </xf>
    <xf numFmtId="2" fontId="59" fillId="0" borderId="58" xfId="1" applyNumberFormat="1" applyFont="1" applyBorder="1" applyAlignment="1">
      <alignment horizontal="center" vertical="center" wrapText="1"/>
    </xf>
    <xf numFmtId="0" fontId="22" fillId="0" borderId="71" xfId="0" applyFont="1" applyBorder="1" applyAlignment="1">
      <alignment horizontal="center" vertical="center" wrapText="1"/>
    </xf>
    <xf numFmtId="0" fontId="22" fillId="0" borderId="102" xfId="0" applyFont="1" applyBorder="1" applyAlignment="1">
      <alignment horizontal="center" vertical="center" wrapText="1"/>
    </xf>
    <xf numFmtId="0" fontId="35" fillId="0" borderId="47" xfId="0" applyFont="1" applyBorder="1" applyAlignment="1" applyProtection="1">
      <alignment horizontal="center" vertical="center" wrapText="1"/>
      <protection locked="0"/>
    </xf>
    <xf numFmtId="0" fontId="22" fillId="0" borderId="47" xfId="0" applyFont="1" applyBorder="1" applyAlignment="1">
      <alignment horizontal="center" vertical="center" wrapText="1"/>
    </xf>
    <xf numFmtId="0" fontId="27" fillId="4" borderId="173" xfId="0" applyFont="1" applyFill="1" applyBorder="1" applyAlignment="1">
      <alignment horizontal="center" vertical="center" wrapText="1"/>
    </xf>
    <xf numFmtId="165" fontId="26" fillId="0" borderId="132" xfId="0" applyNumberFormat="1" applyFont="1" applyBorder="1" applyAlignment="1">
      <alignment horizontal="center" vertical="center"/>
    </xf>
    <xf numFmtId="165" fontId="26" fillId="0" borderId="130" xfId="0" applyNumberFormat="1" applyFont="1" applyBorder="1" applyAlignment="1">
      <alignment horizontal="center" vertical="center"/>
    </xf>
    <xf numFmtId="165" fontId="26" fillId="0" borderId="117" xfId="0" applyNumberFormat="1" applyFont="1" applyBorder="1" applyAlignment="1">
      <alignment horizontal="center" vertical="center"/>
    </xf>
    <xf numFmtId="0" fontId="27" fillId="4" borderId="143" xfId="0" applyFont="1" applyFill="1" applyBorder="1" applyAlignment="1">
      <alignment horizontal="center" vertical="center"/>
    </xf>
    <xf numFmtId="0" fontId="27" fillId="4" borderId="170" xfId="0" applyFont="1" applyFill="1" applyBorder="1" applyAlignment="1">
      <alignment horizontal="center" vertical="center"/>
    </xf>
    <xf numFmtId="0" fontId="27" fillId="4" borderId="106" xfId="0" applyFont="1" applyFill="1" applyBorder="1" applyAlignment="1">
      <alignment horizontal="center" vertical="center"/>
    </xf>
    <xf numFmtId="0" fontId="22" fillId="4" borderId="261" xfId="0" applyFont="1" applyFill="1" applyBorder="1" applyAlignment="1">
      <alignment horizontal="center"/>
    </xf>
    <xf numFmtId="0" fontId="22" fillId="4" borderId="262" xfId="0" applyFont="1" applyFill="1" applyBorder="1" applyAlignment="1">
      <alignment horizontal="center"/>
    </xf>
    <xf numFmtId="0" fontId="22" fillId="4" borderId="263" xfId="0" applyFont="1" applyFill="1" applyBorder="1" applyAlignment="1">
      <alignment horizontal="center"/>
    </xf>
    <xf numFmtId="0" fontId="22" fillId="4" borderId="179" xfId="0" applyFont="1" applyFill="1" applyBorder="1" applyAlignment="1">
      <alignment horizontal="center"/>
    </xf>
    <xf numFmtId="0" fontId="22" fillId="4" borderId="180" xfId="0" applyFont="1" applyFill="1" applyBorder="1" applyAlignment="1">
      <alignment horizontal="center"/>
    </xf>
    <xf numFmtId="0" fontId="22" fillId="4" borderId="181" xfId="0" applyFont="1" applyFill="1" applyBorder="1" applyAlignment="1">
      <alignment horizontal="center"/>
    </xf>
    <xf numFmtId="0" fontId="22" fillId="4" borderId="264" xfId="0" applyFont="1" applyFill="1" applyBorder="1" applyAlignment="1">
      <alignment horizontal="center"/>
    </xf>
    <xf numFmtId="0" fontId="22" fillId="4" borderId="265" xfId="0" applyFont="1" applyFill="1" applyBorder="1" applyAlignment="1">
      <alignment horizontal="center"/>
    </xf>
    <xf numFmtId="0" fontId="22" fillId="4" borderId="266" xfId="0" applyFont="1" applyFill="1" applyBorder="1" applyAlignment="1">
      <alignment horizontal="center"/>
    </xf>
    <xf numFmtId="0" fontId="27" fillId="4" borderId="170" xfId="0" applyFont="1" applyFill="1" applyBorder="1" applyAlignment="1">
      <alignment horizontal="center" vertical="center" wrapText="1"/>
    </xf>
    <xf numFmtId="0" fontId="27" fillId="4" borderId="143" xfId="0" applyFont="1" applyFill="1" applyBorder="1" applyAlignment="1">
      <alignment horizontal="center" vertical="center" wrapText="1"/>
    </xf>
    <xf numFmtId="169" fontId="22" fillId="4" borderId="74" xfId="0" applyNumberFormat="1" applyFont="1" applyFill="1" applyBorder="1" applyAlignment="1">
      <alignment horizontal="center" vertical="center"/>
    </xf>
    <xf numFmtId="169" fontId="22" fillId="4" borderId="66" xfId="0" applyNumberFormat="1" applyFont="1" applyFill="1" applyBorder="1" applyAlignment="1">
      <alignment horizontal="center" vertical="center"/>
    </xf>
    <xf numFmtId="0" fontId="22" fillId="0" borderId="50" xfId="0" applyFont="1" applyBorder="1" applyAlignment="1">
      <alignment horizontal="center" vertical="center"/>
    </xf>
    <xf numFmtId="0" fontId="22" fillId="0" borderId="151" xfId="0" applyFont="1" applyBorder="1" applyAlignment="1">
      <alignment horizontal="center" vertical="center"/>
    </xf>
    <xf numFmtId="14" fontId="22" fillId="0" borderId="47" xfId="0" applyNumberFormat="1" applyFont="1" applyBorder="1" applyAlignment="1">
      <alignment horizontal="center" vertical="center"/>
    </xf>
    <xf numFmtId="169" fontId="22" fillId="4" borderId="58" xfId="0" applyNumberFormat="1" applyFont="1" applyFill="1" applyBorder="1" applyAlignment="1">
      <alignment horizontal="center" vertical="center"/>
    </xf>
    <xf numFmtId="14" fontId="22" fillId="2" borderId="48" xfId="0" applyNumberFormat="1" applyFont="1" applyFill="1" applyBorder="1" applyAlignment="1">
      <alignment horizontal="center" vertical="center"/>
    </xf>
    <xf numFmtId="14" fontId="22" fillId="2" borderId="58" xfId="0" applyNumberFormat="1" applyFont="1" applyFill="1" applyBorder="1" applyAlignment="1">
      <alignment horizontal="center" vertical="center"/>
    </xf>
    <xf numFmtId="2" fontId="27" fillId="0" borderId="47" xfId="0" applyNumberFormat="1" applyFont="1" applyBorder="1" applyAlignment="1">
      <alignment horizontal="center" vertical="center"/>
    </xf>
    <xf numFmtId="165" fontId="22" fillId="0" borderId="124" xfId="0" applyNumberFormat="1" applyFont="1" applyBorder="1" applyAlignment="1">
      <alignment horizontal="center" vertical="center"/>
    </xf>
    <xf numFmtId="165" fontId="22" fillId="0" borderId="121" xfId="0" applyNumberFormat="1" applyFont="1" applyBorder="1" applyAlignment="1">
      <alignment horizontal="center" vertical="center"/>
    </xf>
    <xf numFmtId="165" fontId="22" fillId="0" borderId="171" xfId="0" applyNumberFormat="1" applyFont="1" applyBorder="1" applyAlignment="1">
      <alignment horizontal="center" vertical="center"/>
    </xf>
    <xf numFmtId="165" fontId="22" fillId="4" borderId="170" xfId="0" applyNumberFormat="1" applyFont="1" applyFill="1" applyBorder="1" applyAlignment="1">
      <alignment horizontal="center" vertical="center"/>
    </xf>
    <xf numFmtId="165" fontId="22" fillId="4" borderId="106" xfId="0" applyNumberFormat="1" applyFont="1" applyFill="1" applyBorder="1" applyAlignment="1">
      <alignment horizontal="center" vertical="center"/>
    </xf>
    <xf numFmtId="1" fontId="26" fillId="0" borderId="32" xfId="0" applyNumberFormat="1" applyFont="1" applyBorder="1" applyAlignment="1">
      <alignment horizontal="center" vertical="center" wrapText="1"/>
    </xf>
    <xf numFmtId="9" fontId="22" fillId="0" borderId="32" xfId="0" applyNumberFormat="1" applyFont="1" applyBorder="1" applyAlignment="1">
      <alignment horizontal="center" vertical="center"/>
    </xf>
    <xf numFmtId="9" fontId="22" fillId="0" borderId="58" xfId="0" applyNumberFormat="1" applyFont="1" applyBorder="1" applyAlignment="1">
      <alignment horizontal="center" vertical="center"/>
    </xf>
    <xf numFmtId="9" fontId="22" fillId="5" borderId="32" xfId="0" applyNumberFormat="1" applyFont="1" applyFill="1" applyBorder="1" applyAlignment="1" applyProtection="1">
      <alignment horizontal="center" vertical="center"/>
      <protection locked="0"/>
    </xf>
    <xf numFmtId="165" fontId="22" fillId="4" borderId="143" xfId="0" applyNumberFormat="1" applyFont="1" applyFill="1" applyBorder="1" applyAlignment="1">
      <alignment horizontal="center" vertical="center"/>
    </xf>
    <xf numFmtId="2" fontId="22" fillId="4" borderId="101" xfId="0" applyNumberFormat="1" applyFont="1" applyFill="1" applyBorder="1" applyAlignment="1">
      <alignment horizontal="center" vertical="center"/>
    </xf>
    <xf numFmtId="0" fontId="26" fillId="0" borderId="244" xfId="1" applyFont="1" applyBorder="1" applyAlignment="1" applyProtection="1">
      <alignment horizontal="center" vertical="center" wrapText="1"/>
      <protection locked="0"/>
    </xf>
    <xf numFmtId="0" fontId="26" fillId="0" borderId="10" xfId="1" applyFont="1" applyBorder="1" applyAlignment="1" applyProtection="1">
      <alignment horizontal="center" vertical="center" wrapText="1"/>
      <protection locked="0"/>
    </xf>
    <xf numFmtId="0" fontId="26" fillId="0" borderId="185" xfId="0" applyFont="1" applyBorder="1" applyAlignment="1">
      <alignment horizontal="center" vertical="center"/>
    </xf>
    <xf numFmtId="0" fontId="26" fillId="0" borderId="185" xfId="0" applyFont="1" applyBorder="1" applyAlignment="1">
      <alignment horizontal="center" vertical="center" wrapText="1"/>
    </xf>
    <xf numFmtId="14" fontId="26" fillId="0" borderId="185" xfId="0" applyNumberFormat="1" applyFont="1" applyBorder="1" applyAlignment="1">
      <alignment horizontal="center" vertical="center"/>
    </xf>
    <xf numFmtId="2" fontId="33" fillId="0" borderId="244" xfId="0" applyNumberFormat="1" applyFont="1" applyBorder="1" applyAlignment="1">
      <alignment horizontal="center" vertical="center"/>
    </xf>
    <xf numFmtId="2" fontId="33" fillId="0" borderId="10" xfId="0" applyNumberFormat="1" applyFont="1" applyBorder="1" applyAlignment="1">
      <alignment horizontal="center" vertical="center"/>
    </xf>
    <xf numFmtId="2" fontId="26" fillId="0" borderId="244" xfId="0" applyNumberFormat="1" applyFont="1" applyBorder="1" applyAlignment="1">
      <alignment horizontal="center" vertical="center"/>
    </xf>
    <xf numFmtId="2" fontId="26" fillId="0" borderId="10" xfId="0" applyNumberFormat="1" applyFont="1" applyBorder="1" applyAlignment="1">
      <alignment horizontal="center" vertical="center"/>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165" fontId="26" fillId="0" borderId="244" xfId="0" applyNumberFormat="1" applyFont="1" applyBorder="1" applyAlignment="1">
      <alignment horizontal="center"/>
    </xf>
    <xf numFmtId="165" fontId="26" fillId="0" borderId="10" xfId="0" applyNumberFormat="1" applyFont="1" applyBorder="1" applyAlignment="1">
      <alignment horizontal="center"/>
    </xf>
    <xf numFmtId="0" fontId="26" fillId="0" borderId="271" xfId="0" applyFont="1" applyBorder="1" applyAlignment="1">
      <alignment horizontal="center" vertical="center"/>
    </xf>
    <xf numFmtId="0" fontId="27" fillId="0" borderId="185" xfId="0" applyFont="1" applyBorder="1" applyAlignment="1">
      <alignment horizontal="center" vertical="center" wrapText="1"/>
    </xf>
    <xf numFmtId="0" fontId="27" fillId="0" borderId="271" xfId="0" applyFont="1" applyBorder="1" applyAlignment="1">
      <alignment horizontal="center" vertical="center" wrapText="1"/>
    </xf>
    <xf numFmtId="0" fontId="22" fillId="0" borderId="185" xfId="0" applyFont="1" applyBorder="1" applyAlignment="1">
      <alignment horizontal="center" vertical="center"/>
    </xf>
    <xf numFmtId="0" fontId="22" fillId="0" borderId="271" xfId="0" applyFont="1" applyBorder="1" applyAlignment="1">
      <alignment horizontal="center" vertical="center"/>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0" xfId="0" applyFont="1" applyBorder="1" applyAlignment="1">
      <alignment horizontal="center" vertical="center" wrapText="1"/>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10" xfId="0" applyFont="1" applyBorder="1" applyAlignment="1">
      <alignment horizontal="center" vertical="center"/>
    </xf>
    <xf numFmtId="2" fontId="45" fillId="0" borderId="244" xfId="0" applyNumberFormat="1" applyFont="1" applyBorder="1" applyAlignment="1">
      <alignment horizontal="center" vertical="center" wrapText="1"/>
    </xf>
    <xf numFmtId="2" fontId="45" fillId="0" borderId="10" xfId="0" applyNumberFormat="1" applyFont="1" applyBorder="1" applyAlignment="1">
      <alignment horizontal="center" vertical="center" wrapText="1"/>
    </xf>
    <xf numFmtId="0" fontId="26" fillId="0" borderId="19" xfId="0" applyFont="1" applyBorder="1" applyAlignment="1">
      <alignment horizontal="center" vertical="center"/>
    </xf>
    <xf numFmtId="0" fontId="26" fillId="0" borderId="20" xfId="0" applyFont="1" applyBorder="1" applyAlignment="1">
      <alignment horizontal="center" vertical="center"/>
    </xf>
    <xf numFmtId="9" fontId="26" fillId="0" borderId="312" xfId="0" applyNumberFormat="1" applyFont="1" applyBorder="1" applyAlignment="1">
      <alignment horizontal="center"/>
    </xf>
    <xf numFmtId="9" fontId="26" fillId="0" borderId="185" xfId="0" applyNumberFormat="1" applyFont="1" applyBorder="1" applyAlignment="1">
      <alignment horizontal="center"/>
    </xf>
    <xf numFmtId="9" fontId="26" fillId="5" borderId="312" xfId="0" applyNumberFormat="1" applyFont="1" applyFill="1" applyBorder="1" applyAlignment="1" applyProtection="1">
      <alignment horizontal="center" vertical="center"/>
      <protection locked="0"/>
    </xf>
    <xf numFmtId="9" fontId="26" fillId="5" borderId="185" xfId="0" applyNumberFormat="1" applyFont="1" applyFill="1" applyBorder="1" applyAlignment="1" applyProtection="1">
      <alignment horizontal="center" vertical="center"/>
      <protection locked="0"/>
    </xf>
    <xf numFmtId="165" fontId="26" fillId="0" borderId="312" xfId="0" applyNumberFormat="1" applyFont="1" applyBorder="1" applyAlignment="1">
      <alignment horizontal="center"/>
    </xf>
    <xf numFmtId="165" fontId="26" fillId="0" borderId="185" xfId="0" applyNumberFormat="1" applyFont="1" applyBorder="1" applyAlignment="1">
      <alignment horizontal="center"/>
    </xf>
    <xf numFmtId="0" fontId="33" fillId="4" borderId="185" xfId="0" applyFont="1" applyFill="1" applyBorder="1" applyAlignment="1">
      <alignment horizontal="center" vertical="center" wrapText="1"/>
    </xf>
    <xf numFmtId="0" fontId="64" fillId="0" borderId="274" xfId="0" applyFont="1" applyBorder="1" applyAlignment="1">
      <alignment horizontal="center" vertical="center" wrapText="1"/>
    </xf>
    <xf numFmtId="0" fontId="33" fillId="0" borderId="275" xfId="0" applyFont="1" applyBorder="1" applyAlignment="1">
      <alignment horizontal="center" vertical="center" wrapText="1"/>
    </xf>
    <xf numFmtId="2" fontId="45" fillId="4" borderId="185" xfId="0" applyNumberFormat="1" applyFont="1" applyFill="1" applyBorder="1" applyAlignment="1">
      <alignment horizontal="center" vertical="center" wrapText="1"/>
    </xf>
    <xf numFmtId="3" fontId="26" fillId="0" borderId="312" xfId="0" applyNumberFormat="1" applyFont="1" applyBorder="1" applyAlignment="1">
      <alignment horizontal="center" wrapText="1"/>
    </xf>
    <xf numFmtId="3" fontId="26" fillId="0" borderId="185" xfId="0" applyNumberFormat="1" applyFont="1" applyBorder="1" applyAlignment="1">
      <alignment horizontal="center" wrapText="1"/>
    </xf>
    <xf numFmtId="2" fontId="45" fillId="0" borderId="185" xfId="0" applyNumberFormat="1" applyFont="1" applyBorder="1" applyAlignment="1">
      <alignment horizontal="center" vertical="center" wrapText="1"/>
    </xf>
    <xf numFmtId="2" fontId="45" fillId="0" borderId="271" xfId="0" applyNumberFormat="1" applyFont="1" applyBorder="1" applyAlignment="1">
      <alignment horizontal="center" vertical="center" wrapText="1"/>
    </xf>
    <xf numFmtId="165" fontId="45" fillId="4" borderId="185" xfId="0" applyNumberFormat="1" applyFont="1" applyFill="1" applyBorder="1" applyAlignment="1">
      <alignment horizontal="center"/>
    </xf>
    <xf numFmtId="165" fontId="45" fillId="0" borderId="185" xfId="0" applyNumberFormat="1" applyFont="1" applyBorder="1" applyAlignment="1">
      <alignment horizontal="center"/>
    </xf>
    <xf numFmtId="165" fontId="45" fillId="0" borderId="271" xfId="0" applyNumberFormat="1" applyFont="1" applyBorder="1" applyAlignment="1">
      <alignment horizontal="center"/>
    </xf>
    <xf numFmtId="0" fontId="26" fillId="4" borderId="185" xfId="0" applyFont="1" applyFill="1" applyBorder="1" applyAlignment="1">
      <alignment horizontal="center" vertical="center"/>
    </xf>
    <xf numFmtId="0" fontId="26" fillId="0" borderId="271" xfId="0" applyFont="1" applyBorder="1" applyAlignment="1">
      <alignment horizontal="center" vertical="center" wrapText="1"/>
    </xf>
    <xf numFmtId="2" fontId="45" fillId="0" borderId="312" xfId="0" applyNumberFormat="1" applyFont="1" applyBorder="1" applyAlignment="1">
      <alignment horizontal="center" vertical="center" wrapText="1"/>
    </xf>
    <xf numFmtId="0" fontId="26" fillId="0" borderId="312" xfId="0" applyFont="1" applyBorder="1" applyAlignment="1">
      <alignment horizontal="center" vertical="center"/>
    </xf>
    <xf numFmtId="14" fontId="26" fillId="0" borderId="312" xfId="0" applyNumberFormat="1" applyFont="1" applyBorder="1" applyAlignment="1">
      <alignment horizontal="center" vertical="center"/>
    </xf>
    <xf numFmtId="2" fontId="33" fillId="0" borderId="312" xfId="0" applyNumberFormat="1" applyFont="1" applyBorder="1" applyAlignment="1">
      <alignment horizontal="center" vertical="center"/>
    </xf>
    <xf numFmtId="2" fontId="33" fillId="0" borderId="185" xfId="0" applyNumberFormat="1" applyFont="1" applyBorder="1" applyAlignment="1">
      <alignment horizontal="center" vertical="center"/>
    </xf>
    <xf numFmtId="0" fontId="33" fillId="0" borderId="312" xfId="0" applyFont="1" applyBorder="1" applyAlignment="1">
      <alignment horizontal="center" vertical="center" wrapText="1"/>
    </xf>
    <xf numFmtId="0" fontId="33" fillId="0" borderId="185" xfId="0" applyFont="1" applyBorder="1" applyAlignment="1">
      <alignment horizontal="center" vertical="center" wrapText="1"/>
    </xf>
    <xf numFmtId="2" fontId="26" fillId="0" borderId="312" xfId="0" applyNumberFormat="1" applyFont="1" applyBorder="1" applyAlignment="1">
      <alignment horizontal="center" vertical="center"/>
    </xf>
    <xf numFmtId="2" fontId="26" fillId="0" borderId="185" xfId="0" applyNumberFormat="1" applyFont="1" applyBorder="1" applyAlignment="1">
      <alignment horizontal="center" vertical="center"/>
    </xf>
    <xf numFmtId="0" fontId="26" fillId="0" borderId="312" xfId="0" applyFont="1" applyBorder="1" applyAlignment="1">
      <alignment horizontal="center" vertical="center" wrapText="1"/>
    </xf>
    <xf numFmtId="0" fontId="4" fillId="0" borderId="312" xfId="0" applyFont="1" applyBorder="1" applyAlignment="1">
      <alignment horizontal="center" vertical="center"/>
    </xf>
    <xf numFmtId="0" fontId="62"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Alignment="1">
      <alignment horizontal="left"/>
    </xf>
    <xf numFmtId="0" fontId="4" fillId="0" borderId="0" xfId="0" applyFont="1" applyAlignment="1">
      <alignment horizontal="center" vertical="center"/>
    </xf>
    <xf numFmtId="0" fontId="4" fillId="0" borderId="8" xfId="0" applyFont="1" applyBorder="1" applyAlignment="1">
      <alignment horizontal="center" vertical="center"/>
    </xf>
    <xf numFmtId="0" fontId="26" fillId="0" borderId="313" xfId="0" applyFont="1" applyBorder="1" applyAlignment="1">
      <alignment horizontal="center" vertical="center" wrapText="1"/>
    </xf>
    <xf numFmtId="0" fontId="26" fillId="0" borderId="276" xfId="0" applyFont="1" applyBorder="1" applyAlignment="1">
      <alignment horizontal="center" vertical="center" wrapText="1"/>
    </xf>
    <xf numFmtId="14" fontId="21" fillId="0" borderId="244" xfId="1" applyNumberFormat="1" applyBorder="1" applyAlignment="1">
      <alignment horizontal="center" vertical="center"/>
    </xf>
    <xf numFmtId="14" fontId="45" fillId="0" borderId="21" xfId="0" applyNumberFormat="1" applyFont="1" applyBorder="1" applyAlignment="1">
      <alignment horizontal="center" vertical="center"/>
    </xf>
    <xf numFmtId="0" fontId="22" fillId="0" borderId="21" xfId="0" applyFont="1" applyBorder="1" applyAlignment="1">
      <alignment horizontal="center" vertical="center" wrapText="1"/>
    </xf>
    <xf numFmtId="0" fontId="58" fillId="0" borderId="19" xfId="1" applyFont="1" applyBorder="1" applyAlignment="1" applyProtection="1">
      <alignment horizontal="center" vertical="center" wrapText="1"/>
      <protection locked="0"/>
    </xf>
    <xf numFmtId="0" fontId="58" fillId="0" borderId="20" xfId="1" applyFont="1" applyBorder="1" applyAlignment="1" applyProtection="1">
      <alignment horizontal="center" vertical="center" wrapText="1"/>
      <protection locked="0"/>
    </xf>
    <xf numFmtId="0" fontId="58" fillId="0" borderId="10" xfId="1" applyFont="1" applyBorder="1" applyAlignment="1" applyProtection="1">
      <alignment horizontal="center" vertical="center" wrapText="1"/>
      <protection locked="0"/>
    </xf>
    <xf numFmtId="0" fontId="26" fillId="0" borderId="272" xfId="0" applyFont="1" applyBorder="1" applyAlignment="1">
      <alignment horizontal="center" vertical="center" wrapText="1"/>
    </xf>
    <xf numFmtId="0" fontId="26" fillId="0" borderId="366" xfId="0" applyFont="1" applyBorder="1" applyAlignment="1">
      <alignment horizontal="center" vertical="center" wrapText="1"/>
    </xf>
    <xf numFmtId="14" fontId="26" fillId="4" borderId="185" xfId="0" applyNumberFormat="1" applyFont="1" applyFill="1" applyBorder="1" applyAlignment="1">
      <alignment horizontal="center" vertical="center"/>
    </xf>
    <xf numFmtId="14" fontId="26" fillId="0" borderId="20" xfId="0" applyNumberFormat="1" applyFont="1" applyBorder="1" applyAlignment="1">
      <alignment horizontal="center" vertical="center"/>
    </xf>
    <xf numFmtId="14" fontId="26" fillId="0" borderId="21" xfId="0" applyNumberFormat="1" applyFont="1" applyBorder="1" applyAlignment="1">
      <alignment horizontal="center" vertical="center"/>
    </xf>
    <xf numFmtId="0" fontId="26" fillId="0" borderId="21" xfId="0" applyFont="1" applyBorder="1" applyAlignment="1">
      <alignment horizontal="center" vertical="center"/>
    </xf>
    <xf numFmtId="0" fontId="33" fillId="0" borderId="271" xfId="0" applyFont="1" applyBorder="1" applyAlignment="1">
      <alignment horizontal="center" vertical="center" wrapText="1"/>
    </xf>
    <xf numFmtId="2" fontId="26" fillId="4" borderId="185" xfId="0" applyNumberFormat="1" applyFont="1" applyFill="1" applyBorder="1" applyAlignment="1">
      <alignment horizontal="center" vertical="center"/>
    </xf>
    <xf numFmtId="2" fontId="26" fillId="0" borderId="271" xfId="0" applyNumberFormat="1" applyFont="1" applyBorder="1" applyAlignment="1">
      <alignment horizontal="center" vertical="center"/>
    </xf>
    <xf numFmtId="0" fontId="24" fillId="0" borderId="0" xfId="0" applyFont="1" applyAlignment="1">
      <alignment horizont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3" xfId="0" applyFont="1" applyBorder="1" applyAlignment="1">
      <alignment horizontal="center" vertical="center"/>
    </xf>
    <xf numFmtId="0" fontId="33" fillId="4" borderId="185" xfId="0" applyFont="1" applyFill="1" applyBorder="1" applyAlignment="1">
      <alignment horizontal="center" vertical="center"/>
    </xf>
    <xf numFmtId="0" fontId="33" fillId="4" borderId="244"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22" fillId="0" borderId="0" xfId="0" applyFont="1" applyAlignment="1">
      <alignment horizontal="center" vertical="top" wrapText="1"/>
    </xf>
    <xf numFmtId="0" fontId="22" fillId="0" borderId="272" xfId="0" applyFont="1" applyBorder="1" applyAlignment="1">
      <alignment horizontal="center" vertical="center" wrapText="1"/>
    </xf>
    <xf numFmtId="0" fontId="22" fillId="0" borderId="273" xfId="0" applyFont="1" applyBorder="1" applyAlignment="1">
      <alignment horizontal="center" vertical="center" wrapText="1"/>
    </xf>
    <xf numFmtId="0" fontId="29" fillId="4" borderId="185" xfId="1" applyFont="1" applyFill="1" applyBorder="1" applyAlignment="1">
      <alignment horizontal="center" vertical="center" wrapText="1"/>
    </xf>
    <xf numFmtId="2" fontId="33" fillId="4" borderId="185" xfId="0" applyNumberFormat="1" applyFont="1" applyFill="1" applyBorder="1" applyAlignment="1">
      <alignment horizontal="center" vertical="center"/>
    </xf>
    <xf numFmtId="2" fontId="33" fillId="0" borderId="271" xfId="0" applyNumberFormat="1" applyFont="1" applyBorder="1" applyAlignment="1">
      <alignment horizontal="center" vertical="center"/>
    </xf>
    <xf numFmtId="0" fontId="26" fillId="2" borderId="74" xfId="0" applyFont="1" applyFill="1" applyBorder="1" applyAlignment="1">
      <alignment horizontal="center" vertical="center"/>
    </xf>
    <xf numFmtId="0" fontId="26" fillId="2" borderId="58" xfId="0" applyFont="1" applyFill="1" applyBorder="1" applyAlignment="1">
      <alignment horizontal="center" vertical="center"/>
    </xf>
    <xf numFmtId="0" fontId="26" fillId="2" borderId="78" xfId="0" applyFont="1" applyFill="1" applyBorder="1" applyAlignment="1">
      <alignment horizontal="center" vertical="center"/>
    </xf>
    <xf numFmtId="0" fontId="27" fillId="4" borderId="145" xfId="0" applyFont="1" applyFill="1" applyBorder="1" applyAlignment="1">
      <alignment horizontal="center" vertical="center"/>
    </xf>
    <xf numFmtId="0" fontId="33" fillId="2" borderId="170" xfId="0" applyFont="1" applyFill="1" applyBorder="1" applyAlignment="1">
      <alignment horizontal="center" vertical="center" wrapText="1"/>
    </xf>
    <xf numFmtId="0" fontId="33" fillId="2" borderId="143" xfId="0" applyFont="1" applyFill="1" applyBorder="1" applyAlignment="1">
      <alignment horizontal="center" vertical="center" wrapText="1"/>
    </xf>
    <xf numFmtId="0" fontId="33" fillId="2" borderId="79" xfId="0" applyFont="1" applyFill="1" applyBorder="1" applyAlignment="1">
      <alignment horizontal="center" vertical="center" wrapText="1"/>
    </xf>
    <xf numFmtId="0" fontId="26" fillId="2" borderId="74" xfId="0" applyFont="1" applyFill="1" applyBorder="1" applyAlignment="1">
      <alignment horizontal="center" vertical="center" wrapText="1"/>
    </xf>
    <xf numFmtId="165" fontId="26" fillId="4" borderId="78" xfId="0" quotePrefix="1" applyNumberFormat="1" applyFont="1" applyFill="1" applyBorder="1" applyAlignment="1">
      <alignment horizontal="center" vertical="center" wrapText="1"/>
    </xf>
    <xf numFmtId="1" fontId="22" fillId="0" borderId="74" xfId="0" applyNumberFormat="1" applyFont="1" applyBorder="1" applyAlignment="1">
      <alignment horizontal="center" vertical="center" wrapText="1"/>
    </xf>
    <xf numFmtId="1" fontId="22" fillId="4" borderId="78" xfId="0" applyNumberFormat="1" applyFont="1" applyFill="1" applyBorder="1" applyAlignment="1">
      <alignment horizontal="center" vertical="center" wrapText="1"/>
    </xf>
    <xf numFmtId="173" fontId="26" fillId="2" borderId="74" xfId="0" applyNumberFormat="1" applyFont="1" applyFill="1" applyBorder="1" applyAlignment="1">
      <alignment horizontal="center" vertical="center"/>
    </xf>
    <xf numFmtId="173" fontId="26" fillId="2" borderId="58" xfId="0" applyNumberFormat="1" applyFont="1" applyFill="1" applyBorder="1" applyAlignment="1">
      <alignment horizontal="center" vertical="center"/>
    </xf>
    <xf numFmtId="173" fontId="26" fillId="2" borderId="78" xfId="0" applyNumberFormat="1" applyFont="1" applyFill="1" applyBorder="1" applyAlignment="1">
      <alignment horizontal="center" vertical="center"/>
    </xf>
    <xf numFmtId="1" fontId="26" fillId="2" borderId="74" xfId="0" applyNumberFormat="1" applyFont="1" applyFill="1" applyBorder="1" applyAlignment="1">
      <alignment horizontal="center" vertical="center"/>
    </xf>
    <xf numFmtId="1" fontId="26" fillId="2" borderId="58" xfId="0" applyNumberFormat="1" applyFont="1" applyFill="1" applyBorder="1" applyAlignment="1">
      <alignment horizontal="center" vertical="center"/>
    </xf>
    <xf numFmtId="1" fontId="26" fillId="2" borderId="78" xfId="0" applyNumberFormat="1" applyFont="1" applyFill="1" applyBorder="1" applyAlignment="1">
      <alignment horizontal="center" vertical="center"/>
    </xf>
    <xf numFmtId="165" fontId="22" fillId="4" borderId="78" xfId="0" applyNumberFormat="1" applyFont="1" applyFill="1" applyBorder="1" applyAlignment="1">
      <alignment horizontal="center" vertical="center"/>
    </xf>
    <xf numFmtId="9" fontId="22" fillId="4" borderId="78" xfId="0" applyNumberFormat="1" applyFont="1" applyFill="1" applyBorder="1" applyAlignment="1">
      <alignment horizontal="center" vertical="center"/>
    </xf>
    <xf numFmtId="9" fontId="26" fillId="2" borderId="74" xfId="3" applyFont="1" applyFill="1" applyBorder="1" applyAlignment="1">
      <alignment horizontal="center" vertical="center"/>
    </xf>
    <xf numFmtId="9" fontId="26" fillId="2" borderId="58" xfId="3" applyFont="1" applyFill="1" applyBorder="1" applyAlignment="1">
      <alignment horizontal="center" vertical="center"/>
    </xf>
    <xf numFmtId="9" fontId="26" fillId="2" borderId="78" xfId="3" applyFont="1" applyFill="1" applyBorder="1" applyAlignment="1">
      <alignment horizontal="center" vertical="center"/>
    </xf>
    <xf numFmtId="9" fontId="22" fillId="4" borderId="78" xfId="0" applyNumberFormat="1" applyFont="1" applyFill="1" applyBorder="1" applyAlignment="1" applyProtection="1">
      <alignment horizontal="center" vertical="center"/>
      <protection locked="0"/>
    </xf>
    <xf numFmtId="9" fontId="26" fillId="5" borderId="74" xfId="0" applyNumberFormat="1" applyFont="1" applyFill="1" applyBorder="1" applyAlignment="1">
      <alignment horizontal="center" vertical="center"/>
    </xf>
    <xf numFmtId="9" fontId="26" fillId="5" borderId="58" xfId="0" applyNumberFormat="1" applyFont="1" applyFill="1" applyBorder="1" applyAlignment="1">
      <alignment horizontal="center" vertical="center"/>
    </xf>
    <xf numFmtId="9" fontId="26" fillId="5" borderId="78" xfId="0" applyNumberFormat="1" applyFont="1" applyFill="1" applyBorder="1" applyAlignment="1">
      <alignment horizontal="center" vertical="center"/>
    </xf>
    <xf numFmtId="165" fontId="26" fillId="2" borderId="74" xfId="0" applyNumberFormat="1" applyFont="1" applyFill="1" applyBorder="1" applyAlignment="1">
      <alignment horizontal="center" vertical="center"/>
    </xf>
    <xf numFmtId="0" fontId="26" fillId="0" borderId="3"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1" fontId="26" fillId="4" borderId="74" xfId="0" applyNumberFormat="1" applyFont="1" applyFill="1" applyBorder="1" applyAlignment="1">
      <alignment horizontal="center" vertical="center"/>
    </xf>
    <xf numFmtId="1" fontId="26" fillId="4" borderId="78" xfId="0" applyNumberFormat="1" applyFont="1" applyFill="1" applyBorder="1" applyAlignment="1">
      <alignment horizontal="center" vertical="center"/>
    </xf>
    <xf numFmtId="2" fontId="26" fillId="0" borderId="19" xfId="0" applyNumberFormat="1" applyFont="1" applyBorder="1" applyAlignment="1">
      <alignment horizontal="center" vertical="center" wrapText="1"/>
    </xf>
    <xf numFmtId="2" fontId="26" fillId="0" borderId="10" xfId="0" applyNumberFormat="1" applyFont="1" applyBorder="1" applyAlignment="1">
      <alignment horizontal="center" vertical="center" wrapText="1"/>
    </xf>
    <xf numFmtId="9" fontId="26" fillId="0" borderId="22" xfId="0" applyNumberFormat="1" applyFont="1" applyBorder="1" applyAlignment="1">
      <alignment horizontal="center" vertical="center"/>
    </xf>
    <xf numFmtId="9" fontId="26" fillId="0" borderId="26" xfId="0" applyNumberFormat="1" applyFont="1" applyBorder="1" applyAlignment="1">
      <alignment horizontal="center" vertical="center"/>
    </xf>
    <xf numFmtId="0" fontId="33" fillId="0" borderId="314" xfId="0" applyFont="1" applyBorder="1" applyAlignment="1">
      <alignment horizontal="center" vertical="center"/>
    </xf>
    <xf numFmtId="0" fontId="33" fillId="0" borderId="30" xfId="0" applyFont="1" applyBorder="1" applyAlignment="1">
      <alignment horizontal="center" vertical="center"/>
    </xf>
    <xf numFmtId="0" fontId="33" fillId="0" borderId="245" xfId="0" applyFont="1" applyBorder="1" applyAlignment="1">
      <alignment horizontal="center" vertical="center"/>
    </xf>
    <xf numFmtId="0" fontId="27" fillId="4" borderId="79" xfId="0" applyFont="1" applyFill="1" applyBorder="1" applyAlignment="1">
      <alignment horizontal="center" vertical="center" wrapText="1"/>
    </xf>
    <xf numFmtId="2" fontId="26" fillId="0" borderId="20" xfId="0" applyNumberFormat="1" applyFont="1" applyBorder="1" applyAlignment="1">
      <alignment horizontal="center" vertical="center" wrapText="1"/>
    </xf>
    <xf numFmtId="0" fontId="33" fillId="4" borderId="197" xfId="0" applyFont="1" applyFill="1" applyBorder="1" applyAlignment="1">
      <alignment horizontal="center" vertical="center"/>
    </xf>
    <xf numFmtId="0" fontId="33" fillId="4" borderId="243" xfId="0" applyFont="1" applyFill="1" applyBorder="1" applyAlignment="1">
      <alignment horizontal="center" vertical="center"/>
    </xf>
    <xf numFmtId="0" fontId="26" fillId="4" borderId="199" xfId="0" applyFont="1" applyFill="1" applyBorder="1" applyAlignment="1">
      <alignment horizontal="center" vertical="center"/>
    </xf>
    <xf numFmtId="0" fontId="26" fillId="4" borderId="200" xfId="0" applyFont="1" applyFill="1" applyBorder="1" applyAlignment="1">
      <alignment horizontal="center" vertical="center"/>
    </xf>
    <xf numFmtId="0" fontId="26" fillId="4" borderId="201" xfId="0" applyFont="1" applyFill="1" applyBorder="1" applyAlignment="1">
      <alignment horizontal="center" vertical="center"/>
    </xf>
    <xf numFmtId="0" fontId="26" fillId="4" borderId="202" xfId="0" applyFont="1" applyFill="1" applyBorder="1" applyAlignment="1">
      <alignment horizontal="center" vertical="center"/>
    </xf>
    <xf numFmtId="0" fontId="22" fillId="4" borderId="18" xfId="0" applyFont="1" applyFill="1" applyBorder="1" applyAlignment="1">
      <alignment horizontal="center" vertical="center"/>
    </xf>
    <xf numFmtId="0" fontId="26" fillId="4" borderId="134" xfId="0" applyFont="1" applyFill="1" applyBorder="1" applyAlignment="1">
      <alignment horizontal="center" vertical="center" wrapText="1"/>
    </xf>
    <xf numFmtId="0" fontId="26" fillId="4" borderId="127" xfId="0" applyFont="1" applyFill="1" applyBorder="1" applyAlignment="1">
      <alignment horizontal="center" vertical="center" wrapText="1"/>
    </xf>
    <xf numFmtId="0" fontId="26" fillId="4" borderId="145" xfId="0" applyFont="1" applyFill="1" applyBorder="1" applyAlignment="1">
      <alignment horizontal="center" vertical="center" wrapText="1"/>
    </xf>
    <xf numFmtId="2" fontId="33" fillId="4" borderId="23" xfId="0" applyNumberFormat="1" applyFont="1" applyFill="1" applyBorder="1" applyAlignment="1">
      <alignment horizontal="center" vertical="center"/>
    </xf>
    <xf numFmtId="2" fontId="33" fillId="4" borderId="22" xfId="0" applyNumberFormat="1" applyFont="1" applyFill="1" applyBorder="1" applyAlignment="1">
      <alignment horizontal="center" vertical="center"/>
    </xf>
    <xf numFmtId="2" fontId="33" fillId="4" borderId="355" xfId="0" applyNumberFormat="1" applyFont="1" applyFill="1" applyBorder="1" applyAlignment="1">
      <alignment horizontal="center" vertical="center"/>
    </xf>
    <xf numFmtId="0" fontId="33" fillId="4" borderId="232" xfId="0" applyFont="1" applyFill="1" applyBorder="1" applyAlignment="1">
      <alignment horizontal="center" vertical="center"/>
    </xf>
    <xf numFmtId="0" fontId="26" fillId="4" borderId="181" xfId="0" applyFont="1" applyFill="1" applyBorder="1" applyAlignment="1">
      <alignment horizontal="center" vertical="center"/>
    </xf>
    <xf numFmtId="0" fontId="26" fillId="4" borderId="233" xfId="0" applyFont="1" applyFill="1" applyBorder="1" applyAlignment="1">
      <alignment horizontal="center" vertical="center"/>
    </xf>
    <xf numFmtId="0" fontId="27" fillId="0" borderId="205" xfId="0" applyFont="1" applyBorder="1" applyAlignment="1">
      <alignment horizontal="center" vertical="center"/>
    </xf>
    <xf numFmtId="0" fontId="22" fillId="0" borderId="201" xfId="0" applyFont="1" applyBorder="1" applyAlignment="1">
      <alignment horizontal="center" vertical="center"/>
    </xf>
    <xf numFmtId="0" fontId="22" fillId="0" borderId="202" xfId="0" applyFont="1" applyBorder="1" applyAlignment="1">
      <alignment horizontal="center" vertical="center"/>
    </xf>
    <xf numFmtId="0" fontId="22" fillId="0" borderId="175" xfId="0" applyFont="1" applyBorder="1" applyAlignment="1">
      <alignment horizontal="center" vertical="center"/>
    </xf>
    <xf numFmtId="0" fontId="22" fillId="0" borderId="206" xfId="0" applyFont="1" applyBorder="1" applyAlignment="1">
      <alignment horizontal="center" vertical="center"/>
    </xf>
    <xf numFmtId="0" fontId="22" fillId="0" borderId="199" xfId="0" applyFont="1" applyBorder="1" applyAlignment="1">
      <alignment horizontal="center" vertical="center"/>
    </xf>
    <xf numFmtId="0" fontId="22" fillId="0" borderId="181" xfId="0" applyFont="1" applyBorder="1" applyAlignment="1">
      <alignment horizontal="center" vertical="center"/>
    </xf>
    <xf numFmtId="0" fontId="22" fillId="0" borderId="233" xfId="0" applyFont="1" applyBorder="1" applyAlignment="1">
      <alignment horizontal="center" vertical="center"/>
    </xf>
    <xf numFmtId="0" fontId="27" fillId="0" borderId="197" xfId="0" applyFont="1" applyBorder="1" applyAlignment="1">
      <alignment horizontal="center" vertical="center"/>
    </xf>
    <xf numFmtId="0" fontId="27" fillId="0" borderId="232" xfId="0" applyFont="1" applyBorder="1" applyAlignment="1">
      <alignment horizontal="center" vertical="center"/>
    </xf>
    <xf numFmtId="0" fontId="22" fillId="0" borderId="197" xfId="0" applyFont="1" applyBorder="1" applyAlignment="1">
      <alignment horizontal="center" vertical="center"/>
    </xf>
    <xf numFmtId="0" fontId="22" fillId="0" borderId="232" xfId="0" applyFont="1" applyBorder="1" applyAlignment="1">
      <alignment horizontal="center" vertical="center"/>
    </xf>
    <xf numFmtId="0" fontId="22" fillId="0" borderId="199" xfId="0" applyFont="1" applyBorder="1" applyAlignment="1">
      <alignment horizontal="center" vertical="center" wrapText="1"/>
    </xf>
    <xf numFmtId="0" fontId="22" fillId="0" borderId="181" xfId="0" applyFont="1" applyBorder="1" applyAlignment="1">
      <alignment horizontal="center" vertical="center" wrapText="1"/>
    </xf>
    <xf numFmtId="0" fontId="27" fillId="0" borderId="201" xfId="0" applyFont="1" applyBorder="1" applyAlignment="1">
      <alignment horizontal="center" vertical="center"/>
    </xf>
    <xf numFmtId="0" fontId="27" fillId="0" borderId="233" xfId="0" applyFont="1" applyBorder="1" applyAlignment="1">
      <alignment horizontal="center" vertical="center"/>
    </xf>
    <xf numFmtId="0" fontId="27" fillId="0" borderId="102" xfId="0" applyFont="1" applyBorder="1" applyAlignment="1">
      <alignment horizontal="center" vertical="center"/>
    </xf>
    <xf numFmtId="0" fontId="22" fillId="0" borderId="107" xfId="0" applyFont="1" applyBorder="1" applyAlignment="1">
      <alignment horizontal="center" vertical="center"/>
    </xf>
    <xf numFmtId="0" fontId="27" fillId="0" borderId="170" xfId="0" applyFont="1" applyBorder="1" applyAlignment="1">
      <alignment horizontal="center" vertical="center" wrapText="1"/>
    </xf>
    <xf numFmtId="2" fontId="27" fillId="0" borderId="174" xfId="0" applyNumberFormat="1" applyFont="1" applyBorder="1" applyAlignment="1">
      <alignment horizontal="center" vertical="center"/>
    </xf>
    <xf numFmtId="2" fontId="27" fillId="0" borderId="175" xfId="0" applyNumberFormat="1" applyFont="1" applyBorder="1" applyAlignment="1">
      <alignment horizontal="center" vertical="center"/>
    </xf>
    <xf numFmtId="165" fontId="26" fillId="0" borderId="318" xfId="0" applyNumberFormat="1" applyFont="1" applyBorder="1" applyAlignment="1">
      <alignment horizontal="center" vertical="center"/>
    </xf>
    <xf numFmtId="165" fontId="26" fillId="0" borderId="277" xfId="0" applyNumberFormat="1" applyFont="1" applyBorder="1" applyAlignment="1">
      <alignment horizontal="center" vertical="center"/>
    </xf>
    <xf numFmtId="165" fontId="26" fillId="0" borderId="278" xfId="0" applyNumberFormat="1" applyFont="1" applyBorder="1" applyAlignment="1">
      <alignment horizontal="center" vertical="center"/>
    </xf>
    <xf numFmtId="1" fontId="26" fillId="0" borderId="66" xfId="0" applyNumberFormat="1" applyFont="1" applyBorder="1" applyAlignment="1">
      <alignment horizontal="center" vertical="center" wrapText="1"/>
    </xf>
    <xf numFmtId="2" fontId="33" fillId="0" borderId="126" xfId="0" applyNumberFormat="1" applyFont="1" applyBorder="1" applyAlignment="1">
      <alignment horizontal="center" vertical="center"/>
    </xf>
    <xf numFmtId="0" fontId="33" fillId="0" borderId="74"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66" xfId="0" applyFont="1" applyBorder="1" applyAlignment="1">
      <alignment horizontal="center" vertical="center" wrapText="1"/>
    </xf>
    <xf numFmtId="165" fontId="26" fillId="0" borderId="22" xfId="0" applyNumberFormat="1" applyFont="1" applyBorder="1" applyAlignment="1">
      <alignment horizontal="center" vertical="center"/>
    </xf>
    <xf numFmtId="165" fontId="26" fillId="0" borderId="26" xfId="0" applyNumberFormat="1" applyFont="1" applyBorder="1" applyAlignment="1">
      <alignment horizontal="center" vertical="center"/>
    </xf>
    <xf numFmtId="9" fontId="26" fillId="5" borderId="0" xfId="0" applyNumberFormat="1" applyFont="1" applyFill="1" applyAlignment="1" applyProtection="1">
      <alignment horizontal="center" vertical="center"/>
      <protection locked="0"/>
    </xf>
    <xf numFmtId="9" fontId="26" fillId="5" borderId="12" xfId="0" applyNumberFormat="1" applyFont="1" applyFill="1" applyBorder="1" applyAlignment="1" applyProtection="1">
      <alignment horizontal="center" vertical="center"/>
      <protection locked="0"/>
    </xf>
    <xf numFmtId="9" fontId="26" fillId="0" borderId="102" xfId="0" applyNumberFormat="1" applyFont="1" applyBorder="1" applyAlignment="1">
      <alignment horizontal="center" vertical="center"/>
    </xf>
    <xf numFmtId="9" fontId="26" fillId="5" borderId="24" xfId="0" applyNumberFormat="1" applyFont="1" applyFill="1" applyBorder="1" applyAlignment="1" applyProtection="1">
      <alignment horizontal="center" vertical="center"/>
      <protection locked="0"/>
    </xf>
    <xf numFmtId="9" fontId="26" fillId="5" borderId="322" xfId="0" applyNumberFormat="1" applyFont="1" applyFill="1" applyBorder="1" applyAlignment="1" applyProtection="1">
      <alignment horizontal="center" vertical="center"/>
      <protection locked="0"/>
    </xf>
    <xf numFmtId="165" fontId="26" fillId="0" borderId="25" xfId="0" applyNumberFormat="1" applyFont="1" applyBorder="1" applyAlignment="1">
      <alignment horizontal="center" vertical="center"/>
    </xf>
    <xf numFmtId="165" fontId="26" fillId="0" borderId="323" xfId="0" applyNumberFormat="1" applyFont="1" applyBorder="1" applyAlignment="1">
      <alignment horizontal="center" vertical="center"/>
    </xf>
    <xf numFmtId="0" fontId="33" fillId="0" borderId="186" xfId="0" applyFont="1" applyBorder="1" applyAlignment="1">
      <alignment horizontal="center" vertical="center"/>
    </xf>
    <xf numFmtId="0" fontId="33" fillId="0" borderId="187" xfId="0" applyFont="1" applyBorder="1" applyAlignment="1">
      <alignment horizontal="center" vertical="center"/>
    </xf>
    <xf numFmtId="2" fontId="33" fillId="0" borderId="187" xfId="0" applyNumberFormat="1" applyFont="1" applyBorder="1" applyAlignment="1">
      <alignment horizontal="center" vertical="center"/>
    </xf>
    <xf numFmtId="0" fontId="33" fillId="0" borderId="189" xfId="0" applyFont="1" applyBorder="1" applyAlignment="1">
      <alignment horizontal="center" vertical="center" wrapText="1"/>
    </xf>
    <xf numFmtId="0" fontId="33" fillId="0" borderId="190" xfId="0" applyFont="1" applyBorder="1" applyAlignment="1">
      <alignment horizontal="center" vertical="center" wrapText="1"/>
    </xf>
    <xf numFmtId="0" fontId="33" fillId="0" borderId="191" xfId="0" applyFont="1" applyBorder="1" applyAlignment="1">
      <alignment horizontal="center" vertical="center" wrapText="1"/>
    </xf>
    <xf numFmtId="2" fontId="26" fillId="0" borderId="74" xfId="0" applyNumberFormat="1" applyFont="1" applyBorder="1" applyAlignment="1">
      <alignment horizontal="center" vertical="center"/>
    </xf>
    <xf numFmtId="0" fontId="22" fillId="0" borderId="191" xfId="0" applyFont="1" applyBorder="1" applyAlignment="1">
      <alignment horizontal="center" vertical="center" wrapText="1"/>
    </xf>
    <xf numFmtId="0" fontId="22" fillId="0" borderId="189" xfId="0" applyFont="1" applyBorder="1" applyAlignment="1">
      <alignment horizontal="center" vertical="center" wrapText="1"/>
    </xf>
    <xf numFmtId="0" fontId="22" fillId="0" borderId="190" xfId="0" applyFont="1" applyBorder="1" applyAlignment="1">
      <alignment horizontal="center" vertical="center" wrapText="1"/>
    </xf>
    <xf numFmtId="14" fontId="26" fillId="0" borderId="193" xfId="0" applyNumberFormat="1" applyFont="1" applyBorder="1" applyAlignment="1">
      <alignment horizontal="center" vertical="center"/>
    </xf>
    <xf numFmtId="14" fontId="26" fillId="0" borderId="74" xfId="0" applyNumberFormat="1" applyFont="1" applyBorder="1" applyAlignment="1">
      <alignment horizontal="center" vertical="center"/>
    </xf>
    <xf numFmtId="2" fontId="26" fillId="0" borderId="189" xfId="0" applyNumberFormat="1" applyFont="1" applyBorder="1" applyAlignment="1">
      <alignment horizontal="center" vertical="center"/>
    </xf>
    <xf numFmtId="2" fontId="26" fillId="0" borderId="190" xfId="0" applyNumberFormat="1" applyFont="1" applyBorder="1" applyAlignment="1">
      <alignment horizontal="center" vertical="center"/>
    </xf>
    <xf numFmtId="14" fontId="26" fillId="0" borderId="189" xfId="0" applyNumberFormat="1" applyFont="1" applyBorder="1" applyAlignment="1">
      <alignment horizontal="center" vertical="center"/>
    </xf>
    <xf numFmtId="14" fontId="26" fillId="0" borderId="190" xfId="0" applyNumberFormat="1" applyFont="1" applyBorder="1" applyAlignment="1">
      <alignment horizontal="center" vertical="center"/>
    </xf>
    <xf numFmtId="2" fontId="33" fillId="0" borderId="193" xfId="0" applyNumberFormat="1" applyFont="1" applyBorder="1" applyAlignment="1">
      <alignment horizontal="center" vertical="center"/>
    </xf>
    <xf numFmtId="2" fontId="22" fillId="0" borderId="193" xfId="0" applyNumberFormat="1" applyFont="1" applyBorder="1" applyAlignment="1">
      <alignment horizontal="center" vertical="center"/>
    </xf>
    <xf numFmtId="0" fontId="22" fillId="0" borderId="194" xfId="0" applyFont="1" applyBorder="1" applyAlignment="1">
      <alignment horizontal="center" vertical="center" wrapText="1"/>
    </xf>
    <xf numFmtId="0" fontId="26" fillId="0" borderId="191" xfId="0" applyFont="1" applyBorder="1" applyAlignment="1">
      <alignment horizontal="center" vertical="center" wrapText="1"/>
    </xf>
    <xf numFmtId="2" fontId="27" fillId="0" borderId="190" xfId="0" applyNumberFormat="1" applyFont="1" applyBorder="1" applyAlignment="1">
      <alignment horizontal="center" vertical="center"/>
    </xf>
    <xf numFmtId="0" fontId="27" fillId="0" borderId="29" xfId="0" applyFont="1" applyBorder="1" applyAlignment="1">
      <alignment horizontal="center" vertical="center"/>
    </xf>
    <xf numFmtId="0" fontId="27" fillId="0" borderId="30" xfId="0" applyFont="1" applyBorder="1" applyAlignment="1">
      <alignment horizontal="center" vertical="center"/>
    </xf>
    <xf numFmtId="0" fontId="27" fillId="0" borderId="324" xfId="0" applyFont="1" applyBorder="1" applyAlignment="1">
      <alignment horizontal="center" vertical="center"/>
    </xf>
    <xf numFmtId="0" fontId="22" fillId="4" borderId="5" xfId="0" applyFont="1" applyFill="1" applyBorder="1" applyAlignment="1">
      <alignment horizontal="center" vertical="center"/>
    </xf>
    <xf numFmtId="0" fontId="22" fillId="4" borderId="179" xfId="0" applyFont="1" applyFill="1" applyBorder="1" applyAlignment="1">
      <alignment horizontal="center" vertical="center"/>
    </xf>
    <xf numFmtId="0" fontId="22" fillId="4" borderId="180" xfId="0" applyFont="1" applyFill="1" applyBorder="1" applyAlignment="1">
      <alignment horizontal="center" vertical="center"/>
    </xf>
    <xf numFmtId="0" fontId="22" fillId="4" borderId="181" xfId="0" applyFont="1" applyFill="1" applyBorder="1" applyAlignment="1">
      <alignment horizontal="center" vertical="center"/>
    </xf>
    <xf numFmtId="0" fontId="22" fillId="4" borderId="182" xfId="0" applyFont="1" applyFill="1" applyBorder="1" applyAlignment="1">
      <alignment horizontal="center" vertical="center"/>
    </xf>
    <xf numFmtId="0" fontId="22" fillId="4" borderId="183" xfId="0" applyFont="1" applyFill="1" applyBorder="1" applyAlignment="1">
      <alignment horizontal="center" vertical="center"/>
    </xf>
    <xf numFmtId="0" fontId="22" fillId="4" borderId="184" xfId="0" applyFont="1" applyFill="1" applyBorder="1" applyAlignment="1">
      <alignment horizontal="center" vertical="center"/>
    </xf>
    <xf numFmtId="0" fontId="26" fillId="0" borderId="127" xfId="0" applyFont="1" applyBorder="1" applyAlignment="1">
      <alignment horizontal="center" vertical="center" wrapText="1"/>
    </xf>
    <xf numFmtId="0" fontId="22" fillId="0" borderId="260" xfId="0" applyFont="1" applyBorder="1" applyAlignment="1">
      <alignment horizontal="center" vertical="center"/>
    </xf>
    <xf numFmtId="0" fontId="22" fillId="0" borderId="258" xfId="0" applyFont="1" applyBorder="1" applyAlignment="1">
      <alignment horizontal="center" vertical="center"/>
    </xf>
    <xf numFmtId="0" fontId="22" fillId="0" borderId="321" xfId="0" applyFont="1" applyBorder="1" applyAlignment="1">
      <alignment horizontal="center" vertical="center"/>
    </xf>
    <xf numFmtId="9" fontId="26" fillId="0" borderId="247" xfId="0" applyNumberFormat="1" applyFont="1" applyBorder="1" applyAlignment="1">
      <alignment horizontal="center" vertical="center"/>
    </xf>
    <xf numFmtId="0" fontId="22" fillId="0" borderId="258" xfId="0" applyFont="1" applyBorder="1" applyAlignment="1">
      <alignment horizontal="center" vertical="center" wrapText="1"/>
    </xf>
    <xf numFmtId="0" fontId="22" fillId="0" borderId="259" xfId="0" applyFont="1" applyBorder="1" applyAlignment="1">
      <alignment horizontal="center" vertical="center"/>
    </xf>
    <xf numFmtId="0" fontId="22" fillId="0" borderId="246" xfId="0" applyFont="1" applyBorder="1" applyAlignment="1">
      <alignment horizontal="center" vertical="center" wrapText="1"/>
    </xf>
    <xf numFmtId="0" fontId="22" fillId="0" borderId="189" xfId="0" applyFont="1" applyBorder="1" applyAlignment="1">
      <alignment horizontal="center" vertical="center"/>
    </xf>
    <xf numFmtId="0" fontId="22" fillId="0" borderId="190" xfId="0" applyFont="1" applyBorder="1" applyAlignment="1">
      <alignment horizontal="center" vertical="center"/>
    </xf>
    <xf numFmtId="0" fontId="26" fillId="0" borderId="189" xfId="0" applyFont="1" applyBorder="1" applyAlignment="1">
      <alignment horizontal="center" vertical="center" wrapText="1"/>
    </xf>
    <xf numFmtId="0" fontId="26" fillId="0" borderId="190" xfId="0" applyFont="1" applyBorder="1" applyAlignment="1">
      <alignment horizontal="center" vertical="center"/>
    </xf>
    <xf numFmtId="0" fontId="22" fillId="0" borderId="198" xfId="0" applyFont="1" applyBorder="1" applyAlignment="1">
      <alignment horizontal="center" vertical="center"/>
    </xf>
    <xf numFmtId="0" fontId="22" fillId="0" borderId="243" xfId="0" applyFont="1" applyBorder="1" applyAlignment="1">
      <alignment horizontal="center" vertical="center"/>
    </xf>
    <xf numFmtId="0" fontId="22" fillId="0" borderId="180" xfId="0" applyFont="1" applyBorder="1" applyAlignment="1">
      <alignment horizontal="center" vertical="center"/>
    </xf>
    <xf numFmtId="0" fontId="22" fillId="0" borderId="200" xfId="0" applyFont="1" applyBorder="1" applyAlignment="1">
      <alignment horizontal="center" vertical="center"/>
    </xf>
    <xf numFmtId="165" fontId="26" fillId="0" borderId="199" xfId="0" applyNumberFormat="1" applyFont="1" applyBorder="1" applyAlignment="1">
      <alignment horizontal="center" vertical="center" wrapText="1"/>
    </xf>
    <xf numFmtId="165" fontId="26" fillId="0" borderId="180" xfId="0" applyNumberFormat="1" applyFont="1" applyBorder="1" applyAlignment="1">
      <alignment horizontal="center" vertical="center" wrapText="1"/>
    </xf>
    <xf numFmtId="165" fontId="26" fillId="0" borderId="200" xfId="0" applyNumberFormat="1" applyFont="1" applyBorder="1" applyAlignment="1">
      <alignment horizontal="center" vertical="center" wrapText="1"/>
    </xf>
    <xf numFmtId="0" fontId="26" fillId="0" borderId="318" xfId="0" applyFont="1" applyBorder="1" applyAlignment="1">
      <alignment horizontal="center" vertical="center"/>
    </xf>
    <xf numFmtId="0" fontId="26" fillId="0" borderId="277" xfId="0" applyFont="1" applyBorder="1" applyAlignment="1">
      <alignment horizontal="center" vertical="center"/>
    </xf>
    <xf numFmtId="0" fontId="26" fillId="0" borderId="278" xfId="0" applyFont="1" applyBorder="1" applyAlignment="1">
      <alignment horizontal="center" vertical="center"/>
    </xf>
    <xf numFmtId="165" fontId="26" fillId="0" borderId="260" xfId="0" applyNumberFormat="1" applyFont="1" applyBorder="1" applyAlignment="1">
      <alignment horizontal="center" vertical="center" wrapText="1"/>
    </xf>
    <xf numFmtId="165" fontId="26" fillId="0" borderId="258" xfId="0" applyNumberFormat="1" applyFont="1" applyBorder="1" applyAlignment="1">
      <alignment horizontal="center" vertical="center" wrapText="1"/>
    </xf>
    <xf numFmtId="165" fontId="26" fillId="0" borderId="259" xfId="0" applyNumberFormat="1" applyFont="1" applyBorder="1" applyAlignment="1">
      <alignment horizontal="center" vertical="center" wrapText="1"/>
    </xf>
    <xf numFmtId="9" fontId="26" fillId="0" borderId="234" xfId="0" applyNumberFormat="1" applyFont="1" applyBorder="1" applyAlignment="1">
      <alignment horizontal="center" vertical="center" wrapText="1"/>
    </xf>
    <xf numFmtId="9" fontId="26" fillId="0" borderId="183" xfId="0" applyNumberFormat="1" applyFont="1" applyBorder="1" applyAlignment="1">
      <alignment horizontal="center" vertical="center" wrapText="1"/>
    </xf>
    <xf numFmtId="9" fontId="26" fillId="0" borderId="279" xfId="0" applyNumberFormat="1" applyFont="1" applyBorder="1" applyAlignment="1">
      <alignment horizontal="center" vertical="center" wrapText="1"/>
    </xf>
    <xf numFmtId="9" fontId="26" fillId="5" borderId="325" xfId="0" applyNumberFormat="1" applyFont="1" applyFill="1" applyBorder="1" applyAlignment="1" applyProtection="1">
      <alignment horizontal="center" vertical="center" wrapText="1"/>
      <protection locked="0"/>
    </xf>
    <xf numFmtId="9" fontId="26" fillId="5" borderId="280" xfId="0" applyNumberFormat="1" applyFont="1" applyFill="1" applyBorder="1" applyAlignment="1" applyProtection="1">
      <alignment horizontal="center" vertical="center" wrapText="1"/>
      <protection locked="0"/>
    </xf>
    <xf numFmtId="9" fontId="26" fillId="5" borderId="281" xfId="0" applyNumberFormat="1" applyFont="1" applyFill="1" applyBorder="1" applyAlignment="1" applyProtection="1">
      <alignment horizontal="center" vertical="center" wrapText="1"/>
      <protection locked="0"/>
    </xf>
    <xf numFmtId="165" fontId="26" fillId="0" borderId="176" xfId="0" applyNumberFormat="1" applyFont="1" applyBorder="1" applyAlignment="1">
      <alignment horizontal="center" vertical="center" wrapText="1"/>
    </xf>
    <xf numFmtId="165" fontId="26" fillId="0" borderId="177" xfId="0" applyNumberFormat="1" applyFont="1" applyBorder="1" applyAlignment="1">
      <alignment horizontal="center" vertical="center" wrapText="1"/>
    </xf>
    <xf numFmtId="165" fontId="26" fillId="0" borderId="178" xfId="0" applyNumberFormat="1" applyFont="1" applyBorder="1" applyAlignment="1">
      <alignment horizontal="center" vertical="center" wrapText="1"/>
    </xf>
    <xf numFmtId="0" fontId="55" fillId="0" borderId="0" xfId="0" applyFont="1" applyAlignment="1">
      <alignment horizontal="left"/>
    </xf>
    <xf numFmtId="2" fontId="26" fillId="0" borderId="193" xfId="0" applyNumberFormat="1" applyFont="1" applyBorder="1" applyAlignment="1">
      <alignment horizontal="center" vertical="center" wrapText="1"/>
    </xf>
    <xf numFmtId="0" fontId="59" fillId="0" borderId="102" xfId="1" applyFont="1" applyBorder="1" applyAlignment="1" applyProtection="1">
      <alignment horizontal="center" vertical="center" wrapText="1"/>
      <protection locked="0"/>
    </xf>
    <xf numFmtId="0" fontId="59" fillId="0" borderId="101" xfId="1" applyFont="1" applyBorder="1" applyAlignment="1" applyProtection="1">
      <alignment horizontal="center" vertical="center" wrapText="1"/>
      <protection locked="0"/>
    </xf>
    <xf numFmtId="2" fontId="26" fillId="0" borderId="190" xfId="0" applyNumberFormat="1" applyFont="1" applyBorder="1" applyAlignment="1">
      <alignment horizontal="center" vertical="center" wrapText="1"/>
    </xf>
    <xf numFmtId="2" fontId="27" fillId="0" borderId="326" xfId="0" applyNumberFormat="1" applyFont="1" applyBorder="1" applyAlignment="1">
      <alignment horizontal="center" vertical="center"/>
    </xf>
    <xf numFmtId="2" fontId="27" fillId="0" borderId="144" xfId="0" applyNumberFormat="1" applyFont="1" applyBorder="1" applyAlignment="1">
      <alignment horizontal="center" vertical="center"/>
    </xf>
    <xf numFmtId="0" fontId="21" fillId="0" borderId="194" xfId="1" applyBorder="1" applyAlignment="1">
      <alignment horizontal="center" vertical="center" wrapText="1"/>
    </xf>
    <xf numFmtId="0" fontId="61" fillId="0" borderId="194" xfId="0" applyFont="1" applyBorder="1" applyAlignment="1">
      <alignment horizontal="center" vertical="center" wrapText="1"/>
    </xf>
    <xf numFmtId="0" fontId="21" fillId="0" borderId="195" xfId="1" applyBorder="1" applyAlignment="1" applyProtection="1">
      <alignment horizontal="center" vertical="center" wrapText="1"/>
      <protection locked="0"/>
    </xf>
    <xf numFmtId="0" fontId="59" fillId="0" borderId="194" xfId="1" applyFont="1" applyBorder="1" applyAlignment="1" applyProtection="1">
      <alignment horizontal="center" vertical="center" wrapText="1"/>
      <protection locked="0"/>
    </xf>
  </cellXfs>
  <cellStyles count="5">
    <cellStyle name="Currency 2" xfId="4" xr:uid="{03CDEC0C-C50B-4EE9-A95F-CFCF5EAADE4F}"/>
    <cellStyle name="Hyperlink" xfId="1" builtinId="8"/>
    <cellStyle name="Normal" xfId="0" builtinId="0"/>
    <cellStyle name="Normal 2" xfId="2" xr:uid="{00000000-0005-0000-0000-000003000000}"/>
    <cellStyle name="Percent" xfId="3"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6524625</xdr:colOff>
      <xdr:row>0</xdr:row>
      <xdr:rowOff>76200</xdr:rowOff>
    </xdr:from>
    <xdr:to>
      <xdr:col>1</xdr:col>
      <xdr:colOff>10001250</xdr:colOff>
      <xdr:row>6</xdr:row>
      <xdr:rowOff>171450</xdr:rowOff>
    </xdr:to>
    <xdr:pic>
      <xdr:nvPicPr>
        <xdr:cNvPr id="1209" name="Picture 1" descr="File:GAVI Alliance Colour Logo.jpg">
          <a:extLst>
            <a:ext uri="{FF2B5EF4-FFF2-40B4-BE49-F238E27FC236}">
              <a16:creationId xmlns:a16="http://schemas.microsoft.com/office/drawing/2014/main" id="{7AB45D2E-1EA7-48A5-AB9A-0E6638128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76200"/>
          <a:ext cx="34766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762000</xdr:colOff>
      <xdr:row>33</xdr:row>
      <xdr:rowOff>178253</xdr:rowOff>
    </xdr:from>
    <xdr:to>
      <xdr:col>1</xdr:col>
      <xdr:colOff>8734425</xdr:colOff>
      <xdr:row>37</xdr:row>
      <xdr:rowOff>35378</xdr:rowOff>
    </xdr:to>
    <xdr:sp macro="" textlink="">
      <xdr:nvSpPr>
        <xdr:cNvPr id="4" name="TextBox 2">
          <a:extLst>
            <a:ext uri="{FF2B5EF4-FFF2-40B4-BE49-F238E27FC236}">
              <a16:creationId xmlns:a16="http://schemas.microsoft.com/office/drawing/2014/main" id="{0D2E303E-5D2E-42D7-BFA5-FEFAAC1113F6}"/>
            </a:ext>
          </a:extLst>
        </xdr:cNvPr>
        <xdr:cNvSpPr txBox="1"/>
      </xdr:nvSpPr>
      <xdr:spPr>
        <a:xfrm>
          <a:off x="2299607" y="6573610"/>
          <a:ext cx="7972425" cy="619125"/>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t>THE INFORMATION CONTAINED</a:t>
          </a:r>
          <a:r>
            <a:rPr lang="en-GB" sz="1100" b="1" baseline="0"/>
            <a:t> IN THE DPPs </a:t>
          </a:r>
          <a:r>
            <a:rPr lang="en-GB" sz="1100" b="1"/>
            <a:t>IS CURRENT AS OF</a:t>
          </a:r>
          <a:r>
            <a:rPr lang="en-GB" sz="1100" b="1" baseline="0"/>
            <a:t> JULY 2026</a:t>
          </a:r>
          <a:r>
            <a:rPr lang="en-GB" sz="1100" b="1"/>
            <a:t>.</a:t>
          </a:r>
          <a:br>
            <a:rPr lang="en-GB" sz="1100" b="1"/>
          </a:br>
          <a:r>
            <a:rPr lang="en-GB" sz="1100" b="1"/>
            <a:t>Please send comments or</a:t>
          </a:r>
          <a:r>
            <a:rPr lang="en-GB" sz="1100" b="1" baseline="0"/>
            <a:t> questions on the DPPs to dpp@gavi.org</a:t>
          </a:r>
          <a:endParaRPr lang="en-GB" sz="1100" b="1"/>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1123950</xdr:colOff>
      <xdr:row>0</xdr:row>
      <xdr:rowOff>114300</xdr:rowOff>
    </xdr:from>
    <xdr:to>
      <xdr:col>1</xdr:col>
      <xdr:colOff>3105150</xdr:colOff>
      <xdr:row>2</xdr:row>
      <xdr:rowOff>76200</xdr:rowOff>
    </xdr:to>
    <xdr:pic>
      <xdr:nvPicPr>
        <xdr:cNvPr id="2" name="Picture 1" descr="File:GAVI Alliance Colour Logo.jpg">
          <a:extLst>
            <a:ext uri="{FF2B5EF4-FFF2-40B4-BE49-F238E27FC236}">
              <a16:creationId xmlns:a16="http://schemas.microsoft.com/office/drawing/2014/main" id="{72DF0AC8-E495-448A-99A9-F4DFD40DC3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0" y="114300"/>
          <a:ext cx="19812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1114425</xdr:colOff>
      <xdr:row>0</xdr:row>
      <xdr:rowOff>114300</xdr:rowOff>
    </xdr:from>
    <xdr:to>
      <xdr:col>1</xdr:col>
      <xdr:colOff>3117215</xdr:colOff>
      <xdr:row>2</xdr:row>
      <xdr:rowOff>107315</xdr:rowOff>
    </xdr:to>
    <xdr:pic>
      <xdr:nvPicPr>
        <xdr:cNvPr id="2" name="Picture 1" descr="File:GAVI Alliance Colour Logo.jpg">
          <a:extLst>
            <a:ext uri="{FF2B5EF4-FFF2-40B4-BE49-F238E27FC236}">
              <a16:creationId xmlns:a16="http://schemas.microsoft.com/office/drawing/2014/main" id="{C22F7D3D-FE60-4EF3-B9AD-31983D9702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5425" y="114300"/>
          <a:ext cx="1981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2847340</xdr:colOff>
      <xdr:row>2</xdr:row>
      <xdr:rowOff>38100</xdr:rowOff>
    </xdr:to>
    <xdr:pic>
      <xdr:nvPicPr>
        <xdr:cNvPr id="2" name="Picture 1" descr="File:GAVI Alliance Colour Logo.jpg">
          <a:extLst>
            <a:ext uri="{FF2B5EF4-FFF2-40B4-BE49-F238E27FC236}">
              <a16:creationId xmlns:a16="http://schemas.microsoft.com/office/drawing/2014/main" id="{092BF7AC-C976-497F-86F7-96417377F5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80975"/>
          <a:ext cx="170751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2850515</xdr:colOff>
      <xdr:row>2</xdr:row>
      <xdr:rowOff>38100</xdr:rowOff>
    </xdr:to>
    <xdr:pic>
      <xdr:nvPicPr>
        <xdr:cNvPr id="2" name="Picture 1" descr="File:GAVI Alliance Colour Logo.jpg">
          <a:extLst>
            <a:ext uri="{FF2B5EF4-FFF2-40B4-BE49-F238E27FC236}">
              <a16:creationId xmlns:a16="http://schemas.microsoft.com/office/drawing/2014/main" id="{BF551746-E260-425C-B759-356E97A13D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80975"/>
          <a:ext cx="170751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2850515</xdr:colOff>
      <xdr:row>2</xdr:row>
      <xdr:rowOff>38100</xdr:rowOff>
    </xdr:to>
    <xdr:pic>
      <xdr:nvPicPr>
        <xdr:cNvPr id="2" name="Picture 1" descr="File:GAVI Alliance Colour Logo.jpg">
          <a:extLst>
            <a:ext uri="{FF2B5EF4-FFF2-40B4-BE49-F238E27FC236}">
              <a16:creationId xmlns:a16="http://schemas.microsoft.com/office/drawing/2014/main" id="{7AD4817E-686C-40FF-9874-FAB93EDDBD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80975"/>
          <a:ext cx="170434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1428750</xdr:colOff>
      <xdr:row>0</xdr:row>
      <xdr:rowOff>28575</xdr:rowOff>
    </xdr:from>
    <xdr:to>
      <xdr:col>1</xdr:col>
      <xdr:colOff>2850515</xdr:colOff>
      <xdr:row>2</xdr:row>
      <xdr:rowOff>172720</xdr:rowOff>
    </xdr:to>
    <xdr:pic>
      <xdr:nvPicPr>
        <xdr:cNvPr id="14426" name="Picture 2" descr="File:GAVI Alliance Colour Logo.jpg">
          <a:extLst>
            <a:ext uri="{FF2B5EF4-FFF2-40B4-BE49-F238E27FC236}">
              <a16:creationId xmlns:a16="http://schemas.microsoft.com/office/drawing/2014/main" id="{5147D71C-087F-4DDF-8249-D9EC454F0D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8350" y="28575"/>
          <a:ext cx="14192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2847340</xdr:colOff>
      <xdr:row>2</xdr:row>
      <xdr:rowOff>38100</xdr:rowOff>
    </xdr:to>
    <xdr:pic>
      <xdr:nvPicPr>
        <xdr:cNvPr id="10333" name="Picture 1" descr="File:GAVI Alliance Colour Logo.jpg">
          <a:extLst>
            <a:ext uri="{FF2B5EF4-FFF2-40B4-BE49-F238E27FC236}">
              <a16:creationId xmlns:a16="http://schemas.microsoft.com/office/drawing/2014/main" id="{60817C80-FDBE-4E8C-ADD6-64A18D2E3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250" y="190500"/>
          <a:ext cx="1685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1123950</xdr:colOff>
      <xdr:row>0</xdr:row>
      <xdr:rowOff>114300</xdr:rowOff>
    </xdr:from>
    <xdr:to>
      <xdr:col>1</xdr:col>
      <xdr:colOff>3112135</xdr:colOff>
      <xdr:row>2</xdr:row>
      <xdr:rowOff>73025</xdr:rowOff>
    </xdr:to>
    <xdr:pic>
      <xdr:nvPicPr>
        <xdr:cNvPr id="2" name="Picture 1" descr="File:GAVI Alliance Colour Logo.jpg">
          <a:extLst>
            <a:ext uri="{FF2B5EF4-FFF2-40B4-BE49-F238E27FC236}">
              <a16:creationId xmlns:a16="http://schemas.microsoft.com/office/drawing/2014/main" id="{9488BB13-1516-459C-9620-3F6EB41C6D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900" y="114300"/>
          <a:ext cx="19812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2847340</xdr:colOff>
      <xdr:row>2</xdr:row>
      <xdr:rowOff>38100</xdr:rowOff>
    </xdr:to>
    <xdr:pic>
      <xdr:nvPicPr>
        <xdr:cNvPr id="2" name="Picture 1" descr="File:GAVI Alliance Colour Logo.jpg">
          <a:extLst>
            <a:ext uri="{FF2B5EF4-FFF2-40B4-BE49-F238E27FC236}">
              <a16:creationId xmlns:a16="http://schemas.microsoft.com/office/drawing/2014/main" id="{BA5E9935-C5B3-4BC9-B4E4-21DA07340E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80975"/>
          <a:ext cx="170434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1143000</xdr:colOff>
      <xdr:row>1</xdr:row>
      <xdr:rowOff>0</xdr:rowOff>
    </xdr:from>
    <xdr:to>
      <xdr:col>1</xdr:col>
      <xdr:colOff>2847340</xdr:colOff>
      <xdr:row>2</xdr:row>
      <xdr:rowOff>34925</xdr:rowOff>
    </xdr:to>
    <xdr:pic>
      <xdr:nvPicPr>
        <xdr:cNvPr id="2" name="Picture 1" descr="File:GAVI Alliance Colour Logo.jpg">
          <a:extLst>
            <a:ext uri="{FF2B5EF4-FFF2-40B4-BE49-F238E27FC236}">
              <a16:creationId xmlns:a16="http://schemas.microsoft.com/office/drawing/2014/main" id="{DA7E92B7-3D0A-4A4F-9660-6FCEF3060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80975"/>
          <a:ext cx="170434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1066800</xdr:colOff>
      <xdr:row>0</xdr:row>
      <xdr:rowOff>180975</xdr:rowOff>
    </xdr:from>
    <xdr:to>
      <xdr:col>1</xdr:col>
      <xdr:colOff>2874010</xdr:colOff>
      <xdr:row>2</xdr:row>
      <xdr:rowOff>92710</xdr:rowOff>
    </xdr:to>
    <xdr:pic>
      <xdr:nvPicPr>
        <xdr:cNvPr id="2141" name="Picture 2" descr="File:GAVI Alliance Colour Logo.jpg">
          <a:extLst>
            <a:ext uri="{FF2B5EF4-FFF2-40B4-BE49-F238E27FC236}">
              <a16:creationId xmlns:a16="http://schemas.microsoft.com/office/drawing/2014/main" id="{522A60DC-4327-432F-90C1-82A5AEA31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2075" y="180975"/>
          <a:ext cx="18097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1085850</xdr:colOff>
      <xdr:row>0</xdr:row>
      <xdr:rowOff>123825</xdr:rowOff>
    </xdr:from>
    <xdr:to>
      <xdr:col>1</xdr:col>
      <xdr:colOff>3069590</xdr:colOff>
      <xdr:row>2</xdr:row>
      <xdr:rowOff>97155</xdr:rowOff>
    </xdr:to>
    <xdr:pic>
      <xdr:nvPicPr>
        <xdr:cNvPr id="11357" name="Picture 1" descr="File:GAVI Alliance Colour Logo.jpg">
          <a:extLst>
            <a:ext uri="{FF2B5EF4-FFF2-40B4-BE49-F238E27FC236}">
              <a16:creationId xmlns:a16="http://schemas.microsoft.com/office/drawing/2014/main" id="{B1D91F2A-75BD-44E9-B841-2DF49F8EE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 y="123825"/>
          <a:ext cx="1981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1104900</xdr:colOff>
      <xdr:row>0</xdr:row>
      <xdr:rowOff>123825</xdr:rowOff>
    </xdr:from>
    <xdr:to>
      <xdr:col>1</xdr:col>
      <xdr:colOff>3086100</xdr:colOff>
      <xdr:row>2</xdr:row>
      <xdr:rowOff>82550</xdr:rowOff>
    </xdr:to>
    <xdr:pic>
      <xdr:nvPicPr>
        <xdr:cNvPr id="12381" name="Picture 1" descr="File:GAVI Alliance Colour Logo.jpg">
          <a:extLst>
            <a:ext uri="{FF2B5EF4-FFF2-40B4-BE49-F238E27FC236}">
              <a16:creationId xmlns:a16="http://schemas.microsoft.com/office/drawing/2014/main" id="{D20BC3E6-184B-40FA-BC15-12C76FE2F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0" y="123825"/>
          <a:ext cx="1981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1130300</xdr:colOff>
      <xdr:row>0</xdr:row>
      <xdr:rowOff>165100</xdr:rowOff>
    </xdr:from>
    <xdr:to>
      <xdr:col>1</xdr:col>
      <xdr:colOff>3121025</xdr:colOff>
      <xdr:row>2</xdr:row>
      <xdr:rowOff>131041</xdr:rowOff>
    </xdr:to>
    <xdr:pic>
      <xdr:nvPicPr>
        <xdr:cNvPr id="3" name="Picture 1" descr="File:GAVI Alliance Colour Logo.jpg">
          <a:extLst>
            <a:ext uri="{FF2B5EF4-FFF2-40B4-BE49-F238E27FC236}">
              <a16:creationId xmlns:a16="http://schemas.microsoft.com/office/drawing/2014/main" id="{29482BD1-9F03-4577-B124-568861544F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0" y="165100"/>
          <a:ext cx="1981200" cy="746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1123950</xdr:colOff>
      <xdr:row>1</xdr:row>
      <xdr:rowOff>1058</xdr:rowOff>
    </xdr:from>
    <xdr:to>
      <xdr:col>1</xdr:col>
      <xdr:colOff>3114675</xdr:colOff>
      <xdr:row>2</xdr:row>
      <xdr:rowOff>140970</xdr:rowOff>
    </xdr:to>
    <xdr:pic>
      <xdr:nvPicPr>
        <xdr:cNvPr id="3165" name="Picture 3" descr="File:GAVI Alliance Colour Logo.jpg">
          <a:extLst>
            <a:ext uri="{FF2B5EF4-FFF2-40B4-BE49-F238E27FC236}">
              <a16:creationId xmlns:a16="http://schemas.microsoft.com/office/drawing/2014/main" id="{6A6B0209-EA6A-4DE3-80AE-9C22DB65B3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0283" y="180975"/>
          <a:ext cx="1987550" cy="729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1228725</xdr:colOff>
      <xdr:row>0</xdr:row>
      <xdr:rowOff>161925</xdr:rowOff>
    </xdr:from>
    <xdr:to>
      <xdr:col>1</xdr:col>
      <xdr:colOff>3221355</xdr:colOff>
      <xdr:row>2</xdr:row>
      <xdr:rowOff>135255</xdr:rowOff>
    </xdr:to>
    <xdr:pic>
      <xdr:nvPicPr>
        <xdr:cNvPr id="4189" name="Picture 1" descr="File:GAVI Alliance Colour Logo.jpg">
          <a:extLst>
            <a:ext uri="{FF2B5EF4-FFF2-40B4-BE49-F238E27FC236}">
              <a16:creationId xmlns:a16="http://schemas.microsoft.com/office/drawing/2014/main" id="{8A3053FC-7859-4061-A2CE-66D0023B6B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161925"/>
          <a:ext cx="1981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1104900</xdr:colOff>
      <xdr:row>1</xdr:row>
      <xdr:rowOff>19050</xdr:rowOff>
    </xdr:from>
    <xdr:to>
      <xdr:col>1</xdr:col>
      <xdr:colOff>2840990</xdr:colOff>
      <xdr:row>2</xdr:row>
      <xdr:rowOff>57785</xdr:rowOff>
    </xdr:to>
    <xdr:pic>
      <xdr:nvPicPr>
        <xdr:cNvPr id="2" name="Picture 1" descr="File:GAVI Alliance Colour Logo.jpg">
          <a:extLst>
            <a:ext uri="{FF2B5EF4-FFF2-40B4-BE49-F238E27FC236}">
              <a16:creationId xmlns:a16="http://schemas.microsoft.com/office/drawing/2014/main" id="{8A722FA4-3056-4706-9588-DFA9E93E20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175" y="342900"/>
          <a:ext cx="17335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1123950</xdr:colOff>
      <xdr:row>1</xdr:row>
      <xdr:rowOff>28575</xdr:rowOff>
    </xdr:from>
    <xdr:to>
      <xdr:col>1</xdr:col>
      <xdr:colOff>2879090</xdr:colOff>
      <xdr:row>2</xdr:row>
      <xdr:rowOff>97790</xdr:rowOff>
    </xdr:to>
    <xdr:pic>
      <xdr:nvPicPr>
        <xdr:cNvPr id="2" name="Picture 1" descr="File:GAVI Alliance Colour Logo.jpg">
          <a:extLst>
            <a:ext uri="{FF2B5EF4-FFF2-40B4-BE49-F238E27FC236}">
              <a16:creationId xmlns:a16="http://schemas.microsoft.com/office/drawing/2014/main" id="{03308B7B-D715-4D20-98B2-BEBEDAB08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238125"/>
          <a:ext cx="1752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1123950</xdr:colOff>
      <xdr:row>0</xdr:row>
      <xdr:rowOff>133350</xdr:rowOff>
    </xdr:from>
    <xdr:to>
      <xdr:col>1</xdr:col>
      <xdr:colOff>3107690</xdr:colOff>
      <xdr:row>2</xdr:row>
      <xdr:rowOff>97155</xdr:rowOff>
    </xdr:to>
    <xdr:pic>
      <xdr:nvPicPr>
        <xdr:cNvPr id="2" name="Picture 1" descr="File:GAVI Alliance Colour Logo.jpg">
          <a:extLst>
            <a:ext uri="{FF2B5EF4-FFF2-40B4-BE49-F238E27FC236}">
              <a16:creationId xmlns:a16="http://schemas.microsoft.com/office/drawing/2014/main" id="{967EAFFC-DFB0-46FB-BF32-749CD8561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133350"/>
          <a:ext cx="1981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1123950</xdr:colOff>
      <xdr:row>0</xdr:row>
      <xdr:rowOff>114300</xdr:rowOff>
    </xdr:from>
    <xdr:to>
      <xdr:col>1</xdr:col>
      <xdr:colOff>3105150</xdr:colOff>
      <xdr:row>2</xdr:row>
      <xdr:rowOff>76200</xdr:rowOff>
    </xdr:to>
    <xdr:pic>
      <xdr:nvPicPr>
        <xdr:cNvPr id="8285" name="Picture 1" descr="File:GAVI Alliance Colour Logo.jpg">
          <a:extLst>
            <a:ext uri="{FF2B5EF4-FFF2-40B4-BE49-F238E27FC236}">
              <a16:creationId xmlns:a16="http://schemas.microsoft.com/office/drawing/2014/main" id="{9EF395F3-26B9-4F35-9745-D534E0D73D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114300"/>
          <a:ext cx="1981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akiki\Documents\GAVI\Market%20Shaping\300_Manufacturers\DPP\201811%20-%20update%20+%20PPM\Detailed%20product%20profiles_Nov%202018_A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akiki\AppData\Local\Microsoft\Windows\Temporary%20Internet%20Files\Content.Outlook\EZA2S7E4\Detailed%20product%20profiles%20-%20Nov%2018%20-%20Draft_A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avinet.sharepoint.com/Users/mko/Downloads/Detailed%20product%20profiles%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PP introduction"/>
      <sheetName val="definitions"/>
      <sheetName val="Cholera"/>
      <sheetName val="HPV"/>
      <sheetName val="IPV"/>
      <sheetName val="JE"/>
      <sheetName val="Measles"/>
      <sheetName val="Measles and Rubella"/>
      <sheetName val="Men A"/>
      <sheetName val="PCV"/>
      <sheetName val="Penta"/>
      <sheetName val="Rota"/>
      <sheetName val="TCV"/>
      <sheetName val="YF"/>
    </sheetNames>
    <sheetDataSet>
      <sheetData sheetId="0"/>
      <sheetData sheetId="1"/>
      <sheetData sheetId="2">
        <row r="2">
          <cell r="B2" t="str">
            <v>ON THE                              MENU</v>
          </cell>
          <cell r="P2" t="str">
            <v>OTHER PREQUALIFIED VACCINES NOT ON THE GAVI MENU</v>
          </cell>
        </row>
        <row r="3">
          <cell r="P3" t="str">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ell>
        </row>
        <row r="4">
          <cell r="B4" t="str">
            <v xml:space="preserve">The vaccines listed below are currently offered by Gavi and listed in the country application portal.   
</v>
          </cell>
        </row>
        <row r="35">
          <cell r="P35" t="str">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ell>
        </row>
      </sheetData>
      <sheetData sheetId="3">
        <row r="40">
          <cell r="B40" t="str">
            <v>* This secondary packaging is procured for Gavi countries by UNICEF. For this presentation, the secondary packaging without an asterisk in grey font is not procured on behalf of Gavi.</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PP introduction"/>
      <sheetName val="definitions"/>
      <sheetName val="Cholera"/>
      <sheetName val="HPV"/>
      <sheetName val="IPV"/>
      <sheetName val="JE"/>
      <sheetName val="Measles"/>
      <sheetName val="Measles and Rubella"/>
      <sheetName val="Men A"/>
      <sheetName val="PCV"/>
      <sheetName val="Penta"/>
      <sheetName val="Rota"/>
      <sheetName val="TCV"/>
      <sheetName val="YF"/>
    </sheetNames>
    <sheetDataSet>
      <sheetData sheetId="0"/>
      <sheetData sheetId="1"/>
      <sheetData sheetId="2">
        <row r="2">
          <cell r="B2" t="str">
            <v>ON THE                              MENU</v>
          </cell>
          <cell r="P2" t="str">
            <v>OTHER PREQUALIFIED VACCINES NOT ON THE GAVI MENU</v>
          </cell>
        </row>
        <row r="3">
          <cell r="P3" t="str">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ell>
        </row>
        <row r="4">
          <cell r="B4" t="str">
            <v xml:space="preserve">The vaccines listed below are currently offered by Gavi and listed in the country application portal.   
</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PP introduction"/>
      <sheetName val="definitions"/>
      <sheetName val="Cholera"/>
      <sheetName val="HPV"/>
      <sheetName val="IPV"/>
      <sheetName val="JE"/>
      <sheetName val="Measles"/>
      <sheetName val="Measles and Rubella"/>
      <sheetName val="Men A"/>
      <sheetName val="PCV"/>
      <sheetName val="Penta"/>
      <sheetName val="Rota"/>
      <sheetName val="YF"/>
    </sheetNames>
    <sheetDataSet>
      <sheetData sheetId="0" refreshError="1"/>
      <sheetData sheetId="1" refreshError="1"/>
      <sheetData sheetId="2" refreshError="1">
        <row r="2">
          <cell r="B2" t="str">
            <v>ON THE                              MENU</v>
          </cell>
        </row>
        <row r="4">
          <cell r="B4" t="str">
            <v xml:space="preserve">The vaccines listed below are currently offered by Gavi and listed in the country application portal.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8" dT="2025-10-08T13:52:54.86" personId="{00000000-0000-0000-0000-000000000000}" id="{384EF62F-17BD-48E4-8BCA-8B180AF8393C}">
    <text>I have added two new columns and combined a bunch of cells to be able to add the new BBIL RTS,S vaccine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xtranet.who.int/prequal/vaccines/p/meningococcal-conjugate-5-micrograms-menafrivac-5mg" TargetMode="External"/><Relationship Id="rId1" Type="http://schemas.openxmlformats.org/officeDocument/2006/relationships/hyperlink" Target="https://extranet.who.int/prequal/vaccines/p/meningococcal-conjugate-menafrivac"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hyperlink" Target="https://extranet.who.int/prequal/vaccines/p/menfivetm" TargetMode="External"/><Relationship Id="rId2" Type="http://schemas.openxmlformats.org/officeDocument/2006/relationships/hyperlink" Target="https://extranet.who.int/prequal/vaccines/p/menfivetm-0" TargetMode="External"/><Relationship Id="rId1" Type="http://schemas.openxmlformats.org/officeDocument/2006/relationships/hyperlink" Target="https://extranet.who.int/prequal/vaccines/p/menfivetm-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extranet.who.int/prequal/vaccines/p/menfivetm"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extranet.who.int/prequal/vaccines/p/prevenar-13" TargetMode="External"/><Relationship Id="rId7" Type="http://schemas.openxmlformats.org/officeDocument/2006/relationships/hyperlink" Target="https://extranet.who.int/prequal/vaccines/p/synflorix" TargetMode="External"/><Relationship Id="rId2" Type="http://schemas.openxmlformats.org/officeDocument/2006/relationships/hyperlink" Target="https://extranet.who.int/prequal/vaccines/p/prevenar-13-multidose-vial" TargetMode="External"/><Relationship Id="rId1" Type="http://schemas.openxmlformats.org/officeDocument/2006/relationships/hyperlink" Target="https://extranet.who.int/prequal/vaccines/p/synflorix-1" TargetMode="External"/><Relationship Id="rId6" Type="http://schemas.openxmlformats.org/officeDocument/2006/relationships/hyperlink" Target="https://extranet.who.int/prequal/vaccines/p/synflorix-0" TargetMode="External"/><Relationship Id="rId5" Type="http://schemas.openxmlformats.org/officeDocument/2006/relationships/hyperlink" Target="https://extranet.who.int/prequal/vaccines/p/pneumosilr-0" TargetMode="External"/><Relationship Id="rId4" Type="http://schemas.openxmlformats.org/officeDocument/2006/relationships/hyperlink" Target="https://extranet.who.int/prequal/vaccines/p/pneumosilr" TargetMode="External"/><Relationship Id="rId9"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extranet.who.int/prequal/vaccines/p/euvax-b-1" TargetMode="External"/><Relationship Id="rId7" Type="http://schemas.openxmlformats.org/officeDocument/2006/relationships/hyperlink" Target="https://extranet.who.int/prequal/vaccines/p/bevacr-2" TargetMode="External"/><Relationship Id="rId2" Type="http://schemas.openxmlformats.org/officeDocument/2006/relationships/hyperlink" Target="https://extranet.who.int/prequal/vaccines/p/hepatitis-b-vaccine-rdna-paediatric" TargetMode="External"/><Relationship Id="rId1" Type="http://schemas.openxmlformats.org/officeDocument/2006/relationships/hyperlink" Target="https://extranet.who.int/gavi/PQ_Web/PreviewVaccine.aspx?nav=0&amp;ID=247" TargetMode="External"/><Relationship Id="rId6" Type="http://schemas.openxmlformats.org/officeDocument/2006/relationships/hyperlink" Target="https://extranet.who.int/prequal/vaccines/p/heberbiovac-hb-0" TargetMode="External"/><Relationship Id="rId5" Type="http://schemas.openxmlformats.org/officeDocument/2006/relationships/hyperlink" Target="https://extranet.who.int/prequal/vaccines/p/heberbiovac-hb" TargetMode="External"/><Relationship Id="rId4" Type="http://schemas.openxmlformats.org/officeDocument/2006/relationships/hyperlink" Target="https://extranet.who.int/prequal/vaccines/p/euvax-b-0" TargetMode="External"/><Relationship Id="rId9"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s://extranet.who.int/prequal/vaccines/p/none-used-labelling-supply-through-un-agencies-also-marketed-labelled-commercial-name-7" TargetMode="External"/><Relationship Id="rId7" Type="http://schemas.openxmlformats.org/officeDocument/2006/relationships/printerSettings" Target="../printerSettings/printerSettings13.bin"/><Relationship Id="rId2" Type="http://schemas.openxmlformats.org/officeDocument/2006/relationships/hyperlink" Target="https://extranet.who.int/prequal/vaccines/p/diphtheria-tetanus-pertussis-vaccine-adsorbed-0" TargetMode="External"/><Relationship Id="rId1" Type="http://schemas.openxmlformats.org/officeDocument/2006/relationships/hyperlink" Target="https://extranet.who.int/prequal/vaccines/p/diphtheria-tetanus-pertussis-vaccine-adsorbed-1" TargetMode="External"/><Relationship Id="rId6" Type="http://schemas.openxmlformats.org/officeDocument/2006/relationships/hyperlink" Target="https://extranet.who.int/prequal/vaccines/p/none-used-labelling-supply-through-un-agencies-also-marketed-labelled-commercial-name-6" TargetMode="External"/><Relationship Id="rId5" Type="http://schemas.openxmlformats.org/officeDocument/2006/relationships/hyperlink" Target="https://extranet.who.int/prequal/vaccines/p/diphtheria-tetanus-pertussis-vaccine-adsorbed" TargetMode="External"/><Relationship Id="rId4" Type="http://schemas.openxmlformats.org/officeDocument/2006/relationships/hyperlink" Target="https://extranet.who.int/prequal/vaccines/p/dtp-vaccine"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xtranet.who.int/prequal/vaccines/p/hexasiil" TargetMode="External"/><Relationship Id="rId1" Type="http://schemas.openxmlformats.org/officeDocument/2006/relationships/hyperlink" Target="https://extranet.who.int/prequal/vaccines/p/hexasiil-0" TargetMode="Externa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s://extranet.who.int/prequal/vaccines/p/typbar-tcv" TargetMode="External"/><Relationship Id="rId7" Type="http://schemas.openxmlformats.org/officeDocument/2006/relationships/printerSettings" Target="../printerSettings/printerSettings15.bin"/><Relationship Id="rId2" Type="http://schemas.openxmlformats.org/officeDocument/2006/relationships/hyperlink" Target="https://extranet.who.int/prequal/vaccines/p/zyvacr-tcv" TargetMode="External"/><Relationship Id="rId1" Type="http://schemas.openxmlformats.org/officeDocument/2006/relationships/hyperlink" Target="https://extranet.who.int/prequal/vaccines/p/typbar-tcv-0" TargetMode="External"/><Relationship Id="rId6" Type="http://schemas.openxmlformats.org/officeDocument/2006/relationships/hyperlink" Target="https://extranet.who.int/prequal/vaccines/p/typhibevr-0" TargetMode="External"/><Relationship Id="rId5" Type="http://schemas.openxmlformats.org/officeDocument/2006/relationships/hyperlink" Target="https://extranet.who.int/prequal/vaccines/p/skytyphoid-multi-inj" TargetMode="External"/><Relationship Id="rId4" Type="http://schemas.openxmlformats.org/officeDocument/2006/relationships/hyperlink" Target="https://extranet.who.int/prequal/vaccines/p/typhibevr"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extranet.who.int/prequal/vaccines/p/none-used-labelling-supply-through-un-agencies-also-marketed-labelled-commercial-name-4" TargetMode="External"/><Relationship Id="rId13" Type="http://schemas.openxmlformats.org/officeDocument/2006/relationships/hyperlink" Target="https://extranet.who.int/prequal/vaccines/p/diphtheria-tetanus-pertussis-hepatitis-b-and-haemophilus-influenzae-type-b-conjugate-4" TargetMode="External"/><Relationship Id="rId18" Type="http://schemas.openxmlformats.org/officeDocument/2006/relationships/hyperlink" Target="https://extranet.who.int/prequal/vaccines/p/easyfive-tt" TargetMode="External"/><Relationship Id="rId3" Type="http://schemas.openxmlformats.org/officeDocument/2006/relationships/hyperlink" Target="https://extranet.who.int/prequal/vaccines/p/diphtheria-tetanus-pertussis-hepatitis-b-and-haemophilus-influenzae-type-b-conjugate-1" TargetMode="External"/><Relationship Id="rId7" Type="http://schemas.openxmlformats.org/officeDocument/2006/relationships/hyperlink" Target="https://extranet.who.int/prequal/vaccines/p/none-used-labelling-supply-through-un-agencies-also-marketed-labelled-commercial-name-9" TargetMode="External"/><Relationship Id="rId12" Type="http://schemas.openxmlformats.org/officeDocument/2006/relationships/hyperlink" Target="https://extranet.who.int/prequal/vaccines/p/diphtheria-tetanus-pertussis-hepatitis-b-and-haemophilus-influenzae-type-b-conjugate-2" TargetMode="External"/><Relationship Id="rId17" Type="http://schemas.openxmlformats.org/officeDocument/2006/relationships/hyperlink" Target="https://extranet.who.int/prequal/vaccines/p/pentabio" TargetMode="External"/><Relationship Id="rId2" Type="http://schemas.openxmlformats.org/officeDocument/2006/relationships/hyperlink" Target="https://extranet.who.int/prequal/vaccines/p/none-used-labelling-supply-through-un-agencies-also-marketed-labelled-commercial-name-1" TargetMode="External"/><Relationship Id="rId16" Type="http://schemas.openxmlformats.org/officeDocument/2006/relationships/hyperlink" Target="https://extranet.who.int/prequal/vaccines/p/easyfive-tt-0" TargetMode="External"/><Relationship Id="rId20" Type="http://schemas.openxmlformats.org/officeDocument/2006/relationships/drawing" Target="../drawings/drawing16.xml"/><Relationship Id="rId1" Type="http://schemas.openxmlformats.org/officeDocument/2006/relationships/hyperlink" Target="https://extranet.who.int/prequal/vaccines/p/none-used-labelling-supply-through-un-agencies-also-marketed-labelled-commercial-name-0" TargetMode="External"/><Relationship Id="rId6" Type="http://schemas.openxmlformats.org/officeDocument/2006/relationships/hyperlink" Target="https://extranet.who.int/prequal/vaccines/p/diphtheria-tetanus-pertussis-hepatitis-b-and-haemophilus-influenzae-type-b-conjugate-3" TargetMode="External"/><Relationship Id="rId11" Type="http://schemas.openxmlformats.org/officeDocument/2006/relationships/hyperlink" Target="https://extranet.who.int/prequal/vaccines/p/diphtheria-tetanus-pertussis-hepatitis-b-and-haemophilus-influenzae-type-b-conjugate-0" TargetMode="External"/><Relationship Id="rId5" Type="http://schemas.openxmlformats.org/officeDocument/2006/relationships/hyperlink" Target="https://extranet.who.int/prequal/vaccines/p/none-used-labelling-supply-through-un-agencies-also-marketed-labelled-commercial-name-10" TargetMode="External"/><Relationship Id="rId15" Type="http://schemas.openxmlformats.org/officeDocument/2006/relationships/hyperlink" Target="https://extranet.who.int/prequal/vaccines/p/eupenta-0" TargetMode="External"/><Relationship Id="rId10" Type="http://schemas.openxmlformats.org/officeDocument/2006/relationships/hyperlink" Target="https://extranet.who.int/prequal/vaccines/p/diphtheria-tetanus-pertussis-hepatitis-b-and-haemophilus-influenzae-type-b-conjugate" TargetMode="External"/><Relationship Id="rId19" Type="http://schemas.openxmlformats.org/officeDocument/2006/relationships/printerSettings" Target="../printerSettings/printerSettings16.bin"/><Relationship Id="rId4" Type="http://schemas.openxmlformats.org/officeDocument/2006/relationships/hyperlink" Target="https://extranet.who.int/prequal/vaccines/p/none-used-labelling-supply-through-un-agencies-also-marketed-labelled-commercial-name-5" TargetMode="External"/><Relationship Id="rId9" Type="http://schemas.openxmlformats.org/officeDocument/2006/relationships/hyperlink" Target="https://extranet.who.int/prequal/vaccines/p/pentabio-0" TargetMode="External"/><Relationship Id="rId14" Type="http://schemas.openxmlformats.org/officeDocument/2006/relationships/hyperlink" Target="https://extranet.who.int/prequal/vaccines/p/eupenta" TargetMode="External"/></Relationships>
</file>

<file path=xl/worksheets/_rels/sheet18.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extranet.who.int/prequal/vaccines/fvp-p-446" TargetMode="External"/><Relationship Id="rId7" Type="http://schemas.openxmlformats.org/officeDocument/2006/relationships/comments" Target="../comments2.xml"/><Relationship Id="rId2" Type="http://schemas.openxmlformats.org/officeDocument/2006/relationships/hyperlink" Target="https://extranet.who.int/prequal/vaccines/fvp-p-447" TargetMode="External"/><Relationship Id="rId1" Type="http://schemas.openxmlformats.org/officeDocument/2006/relationships/hyperlink" Target="https://extranet.who.int/prequal/vaccines/p/mosquirix" TargetMode="External"/><Relationship Id="rId6" Type="http://schemas.openxmlformats.org/officeDocument/2006/relationships/vmlDrawing" Target="../drawings/vmlDrawing2.vm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hyperlink" Target="https://extranet.who.int/prequal/vaccines/p/none-used-labelling-supply-through-un-agencies-also-marketed-labelled-commercial-name-8" TargetMode="External"/><Relationship Id="rId3" Type="http://schemas.openxmlformats.org/officeDocument/2006/relationships/hyperlink" Target="https://extranet.who.int/prequal/vaccines/p/none-used-labelling-supply-through-un-agencies-also-marketed-labelled-commercial-name-be" TargetMode="External"/><Relationship Id="rId7" Type="http://schemas.openxmlformats.org/officeDocument/2006/relationships/hyperlink" Target="https://extranet.who.int/prequal/vaccines/p/tetadif-0" TargetMode="External"/><Relationship Id="rId2" Type="http://schemas.openxmlformats.org/officeDocument/2006/relationships/hyperlink" Target="https://extranet.who.int/prequal/vaccines/p/tetadif" TargetMode="External"/><Relationship Id="rId1" Type="http://schemas.openxmlformats.org/officeDocument/2006/relationships/hyperlink" Target="https://extranet.who.int/prequal/vaccines/p/diphtheria-and-tetanus-vaccine-adsorbed-adults-and-adolescents-0" TargetMode="External"/><Relationship Id="rId6" Type="http://schemas.openxmlformats.org/officeDocument/2006/relationships/hyperlink" Target="https://extranet.who.int/prequal/vaccines/p/none-used-labelling-supply-through-un-agencies-also-marketed-labelled-commercial-name-11" TargetMode="External"/><Relationship Id="rId11" Type="http://schemas.openxmlformats.org/officeDocument/2006/relationships/drawing" Target="../drawings/drawing18.xml"/><Relationship Id="rId5" Type="http://schemas.openxmlformats.org/officeDocument/2006/relationships/hyperlink" Target="https://extranet.who.int/prequal/vaccines/p/diphtheria-and-tetanus-vaccine-adsorbed-adults-and-adolescents-1" TargetMode="External"/><Relationship Id="rId10" Type="http://schemas.openxmlformats.org/officeDocument/2006/relationships/printerSettings" Target="../printerSettings/printerSettings18.bin"/><Relationship Id="rId4" Type="http://schemas.openxmlformats.org/officeDocument/2006/relationships/hyperlink" Target="https://extranet.who.int/prequal/vaccines/p/diphtheria-and-tetanus-vaccine-adsorbed-adults-and-adolescents" TargetMode="External"/><Relationship Id="rId9" Type="http://schemas.openxmlformats.org/officeDocument/2006/relationships/hyperlink" Target="https://extranet.who.int/prequal/vaccines/p/non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19.xml"/><Relationship Id="rId3" Type="http://schemas.openxmlformats.org/officeDocument/2006/relationships/hyperlink" Target="https://extranet.who.int/prequal/vaccines/p/rabies-vaccine-inactivated-freeze-driedrabivax-s" TargetMode="External"/><Relationship Id="rId7" Type="http://schemas.openxmlformats.org/officeDocument/2006/relationships/printerSettings" Target="../printerSettings/printerSettings19.bin"/><Relationship Id="rId2" Type="http://schemas.openxmlformats.org/officeDocument/2006/relationships/hyperlink" Target="https://extranet.who.int/prequal/vaccines/p/verorab" TargetMode="External"/><Relationship Id="rId1" Type="http://schemas.openxmlformats.org/officeDocument/2006/relationships/hyperlink" Target="https://extranet.who.int/prequal/vaccines/p/rabipur" TargetMode="External"/><Relationship Id="rId6" Type="http://schemas.openxmlformats.org/officeDocument/2006/relationships/hyperlink" Target="https://extranet.who.int/prequal/vaccines/p/rabies-vaccine-inactivated-freeze-driedrabivax-s" TargetMode="External"/><Relationship Id="rId5" Type="http://schemas.openxmlformats.org/officeDocument/2006/relationships/hyperlink" Target="https://extranet.who.int/prequal/vaccines/p/vaxirab-n" TargetMode="External"/><Relationship Id="rId4" Type="http://schemas.openxmlformats.org/officeDocument/2006/relationships/hyperlink" Target="https://extranet.who.int/prequal/vaccines/p/vaxirab-n"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extranet.who.int/prequal/vaccines/p/rotavac-5dr-0" TargetMode="External"/><Relationship Id="rId13" Type="http://schemas.openxmlformats.org/officeDocument/2006/relationships/hyperlink" Target="https://extranet.who.int/prequal/vaccines/p/rotasiil-0" TargetMode="External"/><Relationship Id="rId3" Type="http://schemas.openxmlformats.org/officeDocument/2006/relationships/hyperlink" Target="https://extranet.who.int/prequal/vaccines/p/rotavac" TargetMode="External"/><Relationship Id="rId7" Type="http://schemas.openxmlformats.org/officeDocument/2006/relationships/hyperlink" Target="https://extranet.who.int/prequal/vaccines/p/rotasiil-liquid" TargetMode="External"/><Relationship Id="rId12" Type="http://schemas.openxmlformats.org/officeDocument/2006/relationships/hyperlink" Target="https://extranet.who.int/prequal/vaccines/p/rotasiilrthermo" TargetMode="External"/><Relationship Id="rId2" Type="http://schemas.openxmlformats.org/officeDocument/2006/relationships/hyperlink" Target="https://extranet.who.int/prequal/vaccines/p/rotarix" TargetMode="External"/><Relationship Id="rId16" Type="http://schemas.openxmlformats.org/officeDocument/2006/relationships/drawing" Target="../drawings/drawing20.xml"/><Relationship Id="rId1" Type="http://schemas.openxmlformats.org/officeDocument/2006/relationships/hyperlink" Target="https://extranet.who.int/prequal/vaccines/p/rotarix-0" TargetMode="External"/><Relationship Id="rId6" Type="http://schemas.openxmlformats.org/officeDocument/2006/relationships/hyperlink" Target="https://extranet.who.int/prequal/vaccines/p/rotateq" TargetMode="External"/><Relationship Id="rId11" Type="http://schemas.openxmlformats.org/officeDocument/2006/relationships/hyperlink" Target="https://extranet.who.int/prequal/vaccines/p/rotasiilrthermo-0" TargetMode="External"/><Relationship Id="rId5" Type="http://schemas.openxmlformats.org/officeDocument/2006/relationships/hyperlink" Target="https://extranet.who.int/prequal/vaccines/p/rotarix-1" TargetMode="External"/><Relationship Id="rId15" Type="http://schemas.openxmlformats.org/officeDocument/2006/relationships/printerSettings" Target="../printerSettings/printerSettings20.bin"/><Relationship Id="rId10" Type="http://schemas.openxmlformats.org/officeDocument/2006/relationships/hyperlink" Target="https://extranet.who.int/prequal/vaccines/p/rotasiil-liquid-0" TargetMode="External"/><Relationship Id="rId4" Type="http://schemas.openxmlformats.org/officeDocument/2006/relationships/hyperlink" Target="https://extranet.who.int/prequal/vaccines/p/rotavac-0" TargetMode="External"/><Relationship Id="rId9" Type="http://schemas.openxmlformats.org/officeDocument/2006/relationships/hyperlink" Target="https://extranet.who.int/prequal/vaccines/p/rotavac-5dr" TargetMode="External"/><Relationship Id="rId14" Type="http://schemas.openxmlformats.org/officeDocument/2006/relationships/hyperlink" Target="https://extranet.who.int/prequal/vaccines/p/rotasiil"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extranet.who.int/prequal/vaccines/p/stabilized-yellow-fever-vaccine-0" TargetMode="External"/><Relationship Id="rId3" Type="http://schemas.openxmlformats.org/officeDocument/2006/relationships/hyperlink" Target="https://extranet.who.int/prequal/vaccines/p/stabilized-yellow-fever-vaccine" TargetMode="External"/><Relationship Id="rId7" Type="http://schemas.openxmlformats.org/officeDocument/2006/relationships/hyperlink" Target="https://extranet.who.int/prequal/vaccines/p/stamaril" TargetMode="External"/><Relationship Id="rId2" Type="http://schemas.openxmlformats.org/officeDocument/2006/relationships/hyperlink" Target="https://extranet.who.int/prequal/vaccines/p/na" TargetMode="External"/><Relationship Id="rId1" Type="http://schemas.openxmlformats.org/officeDocument/2006/relationships/hyperlink" Target="https://extranet.who.int/prequal/vaccines/p/stabilized-yellow-fever-vaccine-1" TargetMode="External"/><Relationship Id="rId6" Type="http://schemas.openxmlformats.org/officeDocument/2006/relationships/hyperlink" Target="https://extranet.who.int/prequal/vaccines/p/sinsavactm" TargetMode="External"/><Relationship Id="rId11" Type="http://schemas.openxmlformats.org/officeDocument/2006/relationships/drawing" Target="../drawings/drawing21.xml"/><Relationship Id="rId5" Type="http://schemas.openxmlformats.org/officeDocument/2006/relationships/hyperlink" Target="https://extranet.who.int/prequal/vaccines/p/yellow-fever-0" TargetMode="External"/><Relationship Id="rId10" Type="http://schemas.openxmlformats.org/officeDocument/2006/relationships/printerSettings" Target="../printerSettings/printerSettings21.bin"/><Relationship Id="rId4" Type="http://schemas.openxmlformats.org/officeDocument/2006/relationships/hyperlink" Target="https://extranet.who.int/prequal/vaccines/p/na-0" TargetMode="External"/><Relationship Id="rId9" Type="http://schemas.openxmlformats.org/officeDocument/2006/relationships/hyperlink" Target="https://extranet.who.int/prequal/vaccines/p/yellow-fever"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extranet.who.int/prequal/vaccines/p/euvichol-plus" TargetMode="External"/><Relationship Id="rId7" Type="http://schemas.openxmlformats.org/officeDocument/2006/relationships/hyperlink" Target="https://extranet.who.int/prequal/vaccines/p/shanchol-0" TargetMode="External"/><Relationship Id="rId2" Type="http://schemas.openxmlformats.org/officeDocument/2006/relationships/hyperlink" Target="https://extranet.who.int/prequal/vaccines/p/euvichol-plus" TargetMode="External"/><Relationship Id="rId1" Type="http://schemas.openxmlformats.org/officeDocument/2006/relationships/hyperlink" Target="https://extranet.who.int/prequal/vaccines/p/dukoral" TargetMode="External"/><Relationship Id="rId6" Type="http://schemas.openxmlformats.org/officeDocument/2006/relationships/hyperlink" Target="https://extranet.who.int/prequal/vaccines/p/euvicholr-s" TargetMode="External"/><Relationship Id="rId5" Type="http://schemas.openxmlformats.org/officeDocument/2006/relationships/hyperlink" Target="https://extranet.who.int/prequal/vaccines/p/euvichol-plus" TargetMode="External"/><Relationship Id="rId4" Type="http://schemas.openxmlformats.org/officeDocument/2006/relationships/hyperlink" Target="https://extranet.who.int/prequal/vaccines/p/euvichol"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extranet.who.int/prequal/vaccines/p/erveb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xtranet.who.int/gavi/PQ_Web/PreviewVaccine.aspx?nav=0&amp;ID=179" TargetMode="External"/><Relationship Id="rId7" Type="http://schemas.openxmlformats.org/officeDocument/2006/relationships/drawing" Target="../drawings/drawing4.xml"/><Relationship Id="rId2" Type="http://schemas.openxmlformats.org/officeDocument/2006/relationships/hyperlink" Target="https://extranet.who.int/pqweb/content/gardasil" TargetMode="External"/><Relationship Id="rId1" Type="http://schemas.openxmlformats.org/officeDocument/2006/relationships/hyperlink" Target="https://extranet.who.int/pqweb/content/cervarix-0" TargetMode="External"/><Relationship Id="rId6" Type="http://schemas.openxmlformats.org/officeDocument/2006/relationships/printerSettings" Target="../printerSettings/printerSettings4.bin"/><Relationship Id="rId5" Type="http://schemas.openxmlformats.org/officeDocument/2006/relationships/hyperlink" Target="https://extranet.who.int/prequal/vaccines/p/walrinvaxr" TargetMode="External"/><Relationship Id="rId4" Type="http://schemas.openxmlformats.org/officeDocument/2006/relationships/hyperlink" Target="https://extranet.who.int/pqweb/content/cecolin%C2%A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xtranet.who.int/prequal/vaccines/p/eupolio-inj" TargetMode="External"/><Relationship Id="rId13" Type="http://schemas.openxmlformats.org/officeDocument/2006/relationships/hyperlink" Target="https://extranet.who.int/prequal/vaccines/p/eupolio-inj-0" TargetMode="External"/><Relationship Id="rId18" Type="http://schemas.openxmlformats.org/officeDocument/2006/relationships/hyperlink" Target="https://extranet.who.int/prequal/vaccines/p/poliomyelitis-vaccine-vero-cell-inactivated-sabin-strains-2" TargetMode="External"/><Relationship Id="rId3" Type="http://schemas.openxmlformats.org/officeDocument/2006/relationships/hyperlink" Target="https://extranet.who.int/prequal/vaccines/p/poliomyelitis-vaccine" TargetMode="External"/><Relationship Id="rId7" Type="http://schemas.openxmlformats.org/officeDocument/2006/relationships/hyperlink" Target="https://extranet.who.int/prequal/vaccines/p/picovax" TargetMode="External"/><Relationship Id="rId12" Type="http://schemas.openxmlformats.org/officeDocument/2006/relationships/hyperlink" Target="https://extranet.who.int/prequal/vaccines/p/poliomyelitis-vaccine-inactivated-0" TargetMode="External"/><Relationship Id="rId17" Type="http://schemas.openxmlformats.org/officeDocument/2006/relationships/hyperlink" Target="https://extranet.who.int/prequal/vaccines/p/poliomyelitis-vaccine-mutidose" TargetMode="External"/><Relationship Id="rId2" Type="http://schemas.openxmlformats.org/officeDocument/2006/relationships/hyperlink" Target="https://extranet.who.int/prequal/vaccines/p/poliomyelitis-vaccine-multidose-suspension-injection-25-ml" TargetMode="External"/><Relationship Id="rId16" Type="http://schemas.openxmlformats.org/officeDocument/2006/relationships/hyperlink" Target="https://extranet.who.int/prequal/vaccines/p/poliomyelitis-vaccine-vero-cell-inactivated-sabin-strains-1" TargetMode="External"/><Relationship Id="rId20" Type="http://schemas.openxmlformats.org/officeDocument/2006/relationships/drawing" Target="../drawings/drawing5.xml"/><Relationship Id="rId1" Type="http://schemas.openxmlformats.org/officeDocument/2006/relationships/hyperlink" Target="https://extranet.who.int/prequal/vaccines/p/imovax-polio" TargetMode="External"/><Relationship Id="rId6" Type="http://schemas.openxmlformats.org/officeDocument/2006/relationships/hyperlink" Target="https://extranet.who.int/prequal/vaccines/p/poliomyelitis-vaccine-inactivated" TargetMode="External"/><Relationship Id="rId11" Type="http://schemas.openxmlformats.org/officeDocument/2006/relationships/hyperlink" Target="https://extranet.who.int/prequal/vaccines/p/poliomyelitis-vaccine-inactivated-2" TargetMode="External"/><Relationship Id="rId5" Type="http://schemas.openxmlformats.org/officeDocument/2006/relationships/hyperlink" Target="https://extranet.who.int/prequal/vaccines/p/poliomyelitis-vaccine-inactivated-1" TargetMode="External"/><Relationship Id="rId15" Type="http://schemas.openxmlformats.org/officeDocument/2006/relationships/hyperlink" Target="https://extranet.who.int/prequal/vaccines/p/shanipvtm-0" TargetMode="External"/><Relationship Id="rId10" Type="http://schemas.openxmlformats.org/officeDocument/2006/relationships/hyperlink" Target="https://extranet.who.int/prequal/vaccines/p/poliomyelitis-vaccine-vero-cell-inactivated-sabin-strains-0" TargetMode="External"/><Relationship Id="rId19" Type="http://schemas.openxmlformats.org/officeDocument/2006/relationships/printerSettings" Target="../printerSettings/printerSettings5.bin"/><Relationship Id="rId4" Type="http://schemas.openxmlformats.org/officeDocument/2006/relationships/hyperlink" Target="https://extranet.who.int/prequal/vaccines/p/ipv-vaccine-ajv" TargetMode="External"/><Relationship Id="rId9" Type="http://schemas.openxmlformats.org/officeDocument/2006/relationships/hyperlink" Target="https://extranet.who.int/prequal/vaccines/p/poliomyelitis-vaccine-vero-cell-inactivated-sabin-strains" TargetMode="External"/><Relationship Id="rId14" Type="http://schemas.openxmlformats.org/officeDocument/2006/relationships/hyperlink" Target="https://extranet.who.int/prequal/vaccines/p/shanipvtm" TargetMode="Externa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xtranet.who.int/prequal/vaccines/p/jeevr-3mg-0" TargetMode="External"/><Relationship Id="rId7" Type="http://schemas.openxmlformats.org/officeDocument/2006/relationships/drawing" Target="../drawings/drawing6.xml"/><Relationship Id="rId2" Type="http://schemas.openxmlformats.org/officeDocument/2006/relationships/hyperlink" Target="https://extranet.who.int/prequal/vaccines/p/jeevr-3mg" TargetMode="External"/><Relationship Id="rId1" Type="http://schemas.openxmlformats.org/officeDocument/2006/relationships/hyperlink" Target="https://extranet.who.int/prequal/vaccines/p/japanese-encephalitis-vaccine-live-sa14-14-2" TargetMode="External"/><Relationship Id="rId6" Type="http://schemas.openxmlformats.org/officeDocument/2006/relationships/printerSettings" Target="../printerSettings/printerSettings6.bin"/><Relationship Id="rId5" Type="http://schemas.openxmlformats.org/officeDocument/2006/relationships/hyperlink" Target="https://extranet.who.int/prequal/vaccines/p/imojev-md" TargetMode="External"/><Relationship Id="rId4" Type="http://schemas.openxmlformats.org/officeDocument/2006/relationships/hyperlink" Target="https://extranet.who.int/prequal/vaccines/p/japanese-encephalitis-vaccine-live-sa14-14-2-0" TargetMode="External"/><Relationship Id="rId9" Type="http://schemas.openxmlformats.org/officeDocument/2006/relationships/comments" Target="../comments1.xml"/></Relationships>
</file>

<file path=xl/worksheets/_rels/sheet8.xml.rels><?xml version="1.0" encoding="UTF-8" standalone="yes"?>
<Relationships xmlns="http://schemas.openxmlformats.org/package/2006/relationships"><Relationship Id="rId8" Type="http://schemas.openxmlformats.org/officeDocument/2006/relationships/hyperlink" Target="https://extranet.who.int/prequal/vaccines/p/measles-vaccine-live-attenuated-0" TargetMode="External"/><Relationship Id="rId3" Type="http://schemas.openxmlformats.org/officeDocument/2006/relationships/hyperlink" Target="https://extranet.who.int/prequal/vaccines/p/measles-vaccine-live-attenuated-1" TargetMode="External"/><Relationship Id="rId7" Type="http://schemas.openxmlformats.org/officeDocument/2006/relationships/hyperlink" Target="https://extranet.who.int/prequal/vaccines/p/measles-vaccine" TargetMode="External"/><Relationship Id="rId2" Type="http://schemas.openxmlformats.org/officeDocument/2006/relationships/hyperlink" Target="https://extranet.who.int/prequal/vaccines/p/measles-vaccine-live-attenuated-1" TargetMode="External"/><Relationship Id="rId1" Type="http://schemas.openxmlformats.org/officeDocument/2006/relationships/hyperlink" Target="https://extranet.who.int/prequal/vaccines/p/measles-vaccine-live-attenuated" TargetMode="External"/><Relationship Id="rId6" Type="http://schemas.openxmlformats.org/officeDocument/2006/relationships/hyperlink" Target="https://extranet.who.int/prequal/vaccines/p/measles-vaccine" TargetMode="External"/><Relationship Id="rId11" Type="http://schemas.openxmlformats.org/officeDocument/2006/relationships/drawing" Target="../drawings/drawing7.xml"/><Relationship Id="rId5" Type="http://schemas.openxmlformats.org/officeDocument/2006/relationships/hyperlink" Target="https://extranet.who.int/prequal/vaccines/p/measles-vaccine-live-attenuated-2" TargetMode="External"/><Relationship Id="rId10" Type="http://schemas.openxmlformats.org/officeDocument/2006/relationships/printerSettings" Target="../printerSettings/printerSettings7.bin"/><Relationship Id="rId4" Type="http://schemas.openxmlformats.org/officeDocument/2006/relationships/hyperlink" Target="https://extranet.who.int/prequal/vaccines/p/measles-vaccine-live-attenuated-2" TargetMode="External"/><Relationship Id="rId9" Type="http://schemas.openxmlformats.org/officeDocument/2006/relationships/hyperlink" Target="https://extranet.who.int/prequal/vaccines/p/measles-vaccine-0"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xtranet.who.int/prequal/vaccines/p/measles-and-rubella-vaccine-live-attenuated-freeze-dried-1" TargetMode="External"/><Relationship Id="rId13" Type="http://schemas.openxmlformats.org/officeDocument/2006/relationships/drawing" Target="../drawings/drawing8.xml"/><Relationship Id="rId3" Type="http://schemas.openxmlformats.org/officeDocument/2006/relationships/hyperlink" Target="https://extranet.who.int/prequal/vaccines/p/measles-and-rubella-vaccine-live-attenuated-2" TargetMode="External"/><Relationship Id="rId7" Type="http://schemas.openxmlformats.org/officeDocument/2006/relationships/hyperlink" Target="https://extranet.who.int/prequal/vaccines/p/measles-and-rubella-vaccine-live-attenuated-freeze-dried-1" TargetMode="External"/><Relationship Id="rId12" Type="http://schemas.openxmlformats.org/officeDocument/2006/relationships/printerSettings" Target="../printerSettings/printerSettings8.bin"/><Relationship Id="rId2" Type="http://schemas.openxmlformats.org/officeDocument/2006/relationships/hyperlink" Target="https://extranet.who.int/prequal/vaccines/p/measles-and-rubella-vaccine-live-attenuated-1" TargetMode="External"/><Relationship Id="rId1" Type="http://schemas.openxmlformats.org/officeDocument/2006/relationships/hyperlink" Target="https://extranet.who.int/prequal/vaccines/p/measles-and-rubella-vaccine-live-attenuated-1" TargetMode="External"/><Relationship Id="rId6" Type="http://schemas.openxmlformats.org/officeDocument/2006/relationships/hyperlink" Target="https://extranet.who.int/prequal/vaccines/p/measles-and-rubella-vaccine-live-attenuated-freeze-dried-0" TargetMode="External"/><Relationship Id="rId11" Type="http://schemas.openxmlformats.org/officeDocument/2006/relationships/hyperlink" Target="https://extranet.who.int/prequal/vaccines/p/measles-and-rubella-vaccine-live-attenuated-0" TargetMode="External"/><Relationship Id="rId5" Type="http://schemas.openxmlformats.org/officeDocument/2006/relationships/hyperlink" Target="https://extranet.who.int/prequal/vaccines/p/measles-and-rubella-vaccine-live-attenuated-freeze-dried-0" TargetMode="External"/><Relationship Id="rId10" Type="http://schemas.openxmlformats.org/officeDocument/2006/relationships/hyperlink" Target="https://extranet.who.int/prequal/vaccines/p/measles-and-rubella-vaccine-live-attenuated-freeze-dried" TargetMode="External"/><Relationship Id="rId4" Type="http://schemas.openxmlformats.org/officeDocument/2006/relationships/hyperlink" Target="https://extranet.who.int/prequal/vaccines/p/measles-and-rubella-vaccine-live-attenuated-2" TargetMode="External"/><Relationship Id="rId9" Type="http://schemas.openxmlformats.org/officeDocument/2006/relationships/hyperlink" Target="https://extranet.who.int/prequal/vaccines/p/measles-and-rubella-vaccine-live-attenuat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H62"/>
  <sheetViews>
    <sheetView tabSelected="1" zoomScale="60" zoomScaleNormal="60" workbookViewId="0"/>
  </sheetViews>
  <sheetFormatPr defaultRowHeight="14.5"/>
  <cols>
    <col min="1" max="1" width="23.36328125" style="8" customWidth="1"/>
    <col min="2" max="2" width="152" style="9" customWidth="1"/>
    <col min="3" max="60" width="9.36328125" style="1122"/>
  </cols>
  <sheetData>
    <row r="1" spans="2:60" ht="23.25" customHeight="1">
      <c r="B1" s="1119" t="s">
        <v>0</v>
      </c>
      <c r="C1" s="1121"/>
      <c r="D1" s="1121"/>
      <c r="E1" s="1121"/>
      <c r="F1" s="1121"/>
      <c r="G1" s="1121"/>
      <c r="H1" s="1121"/>
      <c r="I1" s="1121"/>
      <c r="J1" s="1121"/>
      <c r="K1" s="1121"/>
      <c r="L1" s="1121"/>
      <c r="M1" s="1121"/>
      <c r="N1" s="1121"/>
      <c r="O1" s="1121"/>
      <c r="P1" s="1121"/>
      <c r="Q1" s="1121"/>
      <c r="R1" s="1121"/>
      <c r="S1" s="1121"/>
      <c r="T1" s="1121"/>
      <c r="U1" s="1121"/>
      <c r="V1" s="1121"/>
      <c r="W1" s="1121"/>
      <c r="X1" s="1121"/>
      <c r="Y1" s="1121"/>
      <c r="Z1" s="1121"/>
      <c r="AA1" s="1121"/>
      <c r="AB1" s="1121"/>
      <c r="AC1" s="1121"/>
      <c r="AD1" s="1121"/>
      <c r="AE1" s="1121"/>
      <c r="AF1" s="1121"/>
      <c r="AG1" s="1121"/>
      <c r="AH1" s="1121"/>
      <c r="AI1" s="1121"/>
      <c r="AJ1" s="1121"/>
      <c r="AK1" s="1121"/>
      <c r="AL1" s="1121"/>
      <c r="AM1" s="1121"/>
      <c r="AN1" s="1121"/>
      <c r="AO1" s="1121"/>
      <c r="AP1" s="1121"/>
      <c r="AQ1" s="1121"/>
      <c r="AR1" s="1121"/>
      <c r="AS1" s="1121"/>
      <c r="AT1" s="1121"/>
      <c r="AU1" s="1121"/>
      <c r="AV1" s="1121"/>
      <c r="AW1" s="1121"/>
      <c r="AX1" s="1121"/>
      <c r="AY1" s="1121"/>
      <c r="AZ1" s="1121"/>
      <c r="BA1" s="1121"/>
      <c r="BB1" s="1121"/>
      <c r="BC1" s="1121"/>
      <c r="BD1" s="1121"/>
      <c r="BE1" s="1121"/>
      <c r="BF1" s="1121"/>
      <c r="BG1" s="1121"/>
      <c r="BH1" s="1121"/>
    </row>
    <row r="2" spans="2:60">
      <c r="B2" s="1120"/>
    </row>
    <row r="3" spans="2:60">
      <c r="B3" s="1120"/>
    </row>
    <row r="4" spans="2:60">
      <c r="B4" s="1120"/>
    </row>
    <row r="5" spans="2:60">
      <c r="B5" s="1120"/>
    </row>
    <row r="6" spans="2:60">
      <c r="B6" s="1120"/>
    </row>
    <row r="7" spans="2:60">
      <c r="B7" s="1120"/>
    </row>
    <row r="8" spans="2:60">
      <c r="B8" s="1120"/>
    </row>
    <row r="9" spans="2:60">
      <c r="B9" s="1120"/>
    </row>
    <row r="10" spans="2:60">
      <c r="B10" s="1120"/>
    </row>
    <row r="11" spans="2:60">
      <c r="B11" s="1120"/>
    </row>
    <row r="12" spans="2:60">
      <c r="B12" s="1120"/>
    </row>
    <row r="13" spans="2:60">
      <c r="B13" s="1120"/>
    </row>
    <row r="14" spans="2:60">
      <c r="B14" s="1120"/>
    </row>
    <row r="15" spans="2:60">
      <c r="B15" s="1120"/>
    </row>
    <row r="16" spans="2:60">
      <c r="B16" s="1120"/>
    </row>
    <row r="17" spans="2:2">
      <c r="B17" s="1120"/>
    </row>
    <row r="18" spans="2:2">
      <c r="B18" s="1120"/>
    </row>
    <row r="19" spans="2:2">
      <c r="B19" s="1120"/>
    </row>
    <row r="20" spans="2:2">
      <c r="B20" s="1120"/>
    </row>
    <row r="21" spans="2:2">
      <c r="B21" s="1120"/>
    </row>
    <row r="22" spans="2:2">
      <c r="B22" s="1120"/>
    </row>
    <row r="23" spans="2:2">
      <c r="B23" s="1120"/>
    </row>
    <row r="24" spans="2:2">
      <c r="B24" s="1120"/>
    </row>
    <row r="25" spans="2:2">
      <c r="B25" s="1120"/>
    </row>
    <row r="26" spans="2:2">
      <c r="B26" s="1120"/>
    </row>
    <row r="27" spans="2:2">
      <c r="B27" s="1120"/>
    </row>
    <row r="28" spans="2:2">
      <c r="B28" s="1120"/>
    </row>
    <row r="29" spans="2:2">
      <c r="B29" s="1120"/>
    </row>
    <row r="30" spans="2:2">
      <c r="B30" s="1120"/>
    </row>
    <row r="31" spans="2:2">
      <c r="B31" s="1120"/>
    </row>
    <row r="32" spans="2:2">
      <c r="B32" s="1120"/>
    </row>
    <row r="33" spans="2:2">
      <c r="B33" s="1120"/>
    </row>
    <row r="34" spans="2:2">
      <c r="B34" s="1120"/>
    </row>
    <row r="35" spans="2:2">
      <c r="B35" s="1120"/>
    </row>
    <row r="36" spans="2:2">
      <c r="B36" s="1120"/>
    </row>
    <row r="37" spans="2:2">
      <c r="B37" s="1120"/>
    </row>
    <row r="38" spans="2:2">
      <c r="B38" s="1120"/>
    </row>
    <row r="39" spans="2:2">
      <c r="B39" s="1120"/>
    </row>
    <row r="40" spans="2:2">
      <c r="B40" s="1120"/>
    </row>
    <row r="41" spans="2:2">
      <c r="B41" s="1120"/>
    </row>
    <row r="42" spans="2:2">
      <c r="B42" s="1120"/>
    </row>
    <row r="43" spans="2:2">
      <c r="B43" s="1120"/>
    </row>
    <row r="44" spans="2:2">
      <c r="B44" s="1120"/>
    </row>
    <row r="45" spans="2:2">
      <c r="B45" s="1120"/>
    </row>
    <row r="46" spans="2:2">
      <c r="B46" s="1120"/>
    </row>
    <row r="47" spans="2:2">
      <c r="B47" s="1120"/>
    </row>
    <row r="48" spans="2:2">
      <c r="B48" s="1120"/>
    </row>
    <row r="49" spans="2:2">
      <c r="B49" s="1120"/>
    </row>
    <row r="50" spans="2:2">
      <c r="B50" s="1120"/>
    </row>
    <row r="51" spans="2:2">
      <c r="B51" s="1120"/>
    </row>
    <row r="52" spans="2:2">
      <c r="B52" s="1120"/>
    </row>
    <row r="53" spans="2:2">
      <c r="B53" s="1120"/>
    </row>
    <row r="54" spans="2:2">
      <c r="B54" s="1120"/>
    </row>
    <row r="55" spans="2:2">
      <c r="B55" s="1120"/>
    </row>
    <row r="56" spans="2:2">
      <c r="B56" s="1120"/>
    </row>
    <row r="57" spans="2:2">
      <c r="B57" s="1120"/>
    </row>
    <row r="58" spans="2:2">
      <c r="B58" s="1120"/>
    </row>
    <row r="59" spans="2:2">
      <c r="B59" s="1120"/>
    </row>
    <row r="60" spans="2:2">
      <c r="B60" s="1120"/>
    </row>
    <row r="61" spans="2:2">
      <c r="B61" s="1120"/>
    </row>
    <row r="62" spans="2:2">
      <c r="B62" s="1120"/>
    </row>
  </sheetData>
  <mergeCells count="2">
    <mergeCell ref="B1:B62"/>
    <mergeCell ref="C1:BH1048576"/>
  </mergeCells>
  <printOptions horizontalCentered="1" verticalCentered="1"/>
  <pageMargins left="0.11811023622047245" right="0.11811023622047245" top="0.11811023622047245" bottom="0.11811023622047245" header="0.11811023622047245" footer="0.11811023622047245"/>
  <pageSetup paperSize="8" pageOrder="overThenDown" orientation="landscape"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X51"/>
  <sheetViews>
    <sheetView showGridLines="0" topLeftCell="A8" zoomScale="55" zoomScaleNormal="55" workbookViewId="0">
      <selection activeCell="H14" sqref="H14:L14"/>
    </sheetView>
  </sheetViews>
  <sheetFormatPr defaultRowHeight="14.5"/>
  <cols>
    <col min="1" max="1" width="5.36328125" customWidth="1"/>
    <col min="2" max="2" width="78.6328125" customWidth="1"/>
    <col min="3" max="6" width="8.6328125" customWidth="1"/>
    <col min="7" max="7" width="19.54296875" customWidth="1"/>
    <col min="8" max="10" width="9.36328125" customWidth="1"/>
    <col min="11" max="11" width="12.6328125" customWidth="1"/>
    <col min="12" max="12" width="13.36328125" customWidth="1"/>
    <col min="13" max="13" width="12" customWidth="1"/>
    <col min="14" max="14" width="9.36328125" style="10"/>
    <col min="16" max="16" width="78.36328125" customWidth="1"/>
    <col min="17" max="17" width="66.36328125" customWidth="1"/>
    <col min="18" max="19" width="4.54296875" bestFit="1" customWidth="1"/>
    <col min="20" max="20" width="3.36328125" customWidth="1"/>
  </cols>
  <sheetData>
    <row r="2" spans="1:24" ht="47.25" customHeight="1">
      <c r="B2" s="1213" t="str">
        <f>Cholera!B2</f>
        <v>ON THE                              MENU</v>
      </c>
      <c r="C2" s="1213"/>
      <c r="D2" s="1213"/>
      <c r="E2" s="1213"/>
      <c r="F2" s="1213"/>
      <c r="G2" s="1213"/>
      <c r="H2" s="1213"/>
      <c r="I2" s="1213"/>
      <c r="J2" s="1213"/>
      <c r="K2" s="1213"/>
      <c r="L2" s="1213"/>
      <c r="M2" s="13"/>
      <c r="P2" s="17" t="str">
        <f>Cholera!Z2</f>
        <v>OTHER PREQUALIFIED VACCINES NOT ON THE GAVI MENU</v>
      </c>
      <c r="Q2" s="17"/>
      <c r="R2" s="17"/>
      <c r="S2" s="17"/>
      <c r="T2" s="17"/>
      <c r="U2" s="17"/>
      <c r="V2" s="17"/>
      <c r="W2" s="17"/>
      <c r="X2" s="17"/>
    </row>
    <row r="3" spans="1:24" ht="15" customHeight="1">
      <c r="A3" s="34"/>
      <c r="B3" s="34"/>
      <c r="C3" s="34"/>
      <c r="D3" s="34"/>
      <c r="E3" s="34"/>
      <c r="F3" s="34"/>
      <c r="G3" s="34"/>
      <c r="H3" s="34"/>
      <c r="I3" s="34"/>
      <c r="J3" s="34"/>
      <c r="K3" s="34"/>
      <c r="L3" s="34"/>
      <c r="M3" s="34"/>
      <c r="N3" s="35"/>
      <c r="O3" s="34"/>
      <c r="P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Q3" s="1162"/>
      <c r="R3" s="1162"/>
      <c r="S3" s="1162"/>
      <c r="T3" s="1162"/>
      <c r="U3" s="1162"/>
      <c r="V3" s="6"/>
      <c r="W3" s="6"/>
      <c r="X3" s="6"/>
    </row>
    <row r="4" spans="1:24" ht="21.75" customHeight="1">
      <c r="A4" s="34"/>
      <c r="B4" s="1162" t="str">
        <f>Cholera!B4</f>
        <v xml:space="preserve">The vaccines listed below are currently offered by Gavi and listed in the country application portal.   
</v>
      </c>
      <c r="C4" s="1162"/>
      <c r="D4" s="1162"/>
      <c r="E4" s="1162"/>
      <c r="F4" s="1162"/>
      <c r="G4" s="1162"/>
      <c r="H4" s="1162"/>
      <c r="I4" s="1162"/>
      <c r="J4" s="1162"/>
      <c r="K4" s="1162"/>
      <c r="L4" s="1162"/>
      <c r="M4" s="34"/>
      <c r="N4" s="35"/>
      <c r="O4" s="34"/>
      <c r="P4" s="1162"/>
      <c r="Q4" s="1162"/>
      <c r="R4" s="1162"/>
      <c r="S4" s="1162"/>
      <c r="T4" s="1162"/>
      <c r="U4" s="1162"/>
      <c r="V4" s="6"/>
      <c r="W4" s="6"/>
      <c r="X4" s="6"/>
    </row>
    <row r="5" spans="1:24" ht="18.5">
      <c r="A5" s="34"/>
      <c r="B5" s="1162"/>
      <c r="C5" s="1162"/>
      <c r="D5" s="1162"/>
      <c r="E5" s="1162"/>
      <c r="F5" s="1162"/>
      <c r="G5" s="1162"/>
      <c r="H5" s="1162"/>
      <c r="I5" s="1162"/>
      <c r="J5" s="1162"/>
      <c r="K5" s="1162"/>
      <c r="L5" s="1162"/>
      <c r="M5" s="34"/>
      <c r="N5" s="35"/>
      <c r="O5" s="34"/>
      <c r="P5" s="1162"/>
      <c r="Q5" s="1162"/>
      <c r="R5" s="1162"/>
      <c r="S5" s="1162"/>
      <c r="T5" s="1162"/>
      <c r="U5" s="1162"/>
      <c r="V5" s="6"/>
      <c r="W5" s="6"/>
      <c r="X5" s="6"/>
    </row>
    <row r="6" spans="1:24" ht="19" thickBot="1">
      <c r="A6" s="34"/>
      <c r="B6" s="34"/>
      <c r="C6" s="34"/>
      <c r="D6" s="34"/>
      <c r="E6" s="34"/>
      <c r="F6" s="34"/>
      <c r="G6" s="94"/>
      <c r="H6" s="94"/>
      <c r="I6" s="94"/>
      <c r="J6" s="94"/>
      <c r="K6" s="94"/>
      <c r="L6" s="94"/>
      <c r="M6" s="34"/>
      <c r="N6" s="35"/>
      <c r="O6" s="34"/>
      <c r="P6" s="34"/>
      <c r="Q6" s="34"/>
      <c r="R6" s="34"/>
      <c r="S6" s="34"/>
      <c r="T6" s="34"/>
      <c r="U6" s="34"/>
    </row>
    <row r="7" spans="1:24" ht="57" customHeight="1">
      <c r="A7" s="34"/>
      <c r="B7" s="3" t="s">
        <v>16</v>
      </c>
      <c r="C7" s="1569" t="s">
        <v>420</v>
      </c>
      <c r="D7" s="1570"/>
      <c r="E7" s="1570"/>
      <c r="F7" s="1570"/>
      <c r="G7" s="1570"/>
      <c r="H7" s="1570"/>
      <c r="I7" s="1570"/>
      <c r="J7" s="1570"/>
      <c r="K7" s="1570"/>
      <c r="L7" s="1571"/>
      <c r="M7" s="34"/>
      <c r="N7" s="35"/>
      <c r="O7" s="34"/>
      <c r="P7" s="14" t="s">
        <v>16</v>
      </c>
      <c r="Q7" s="11" t="s">
        <v>421</v>
      </c>
      <c r="R7" s="34"/>
      <c r="S7" s="80"/>
      <c r="T7" s="34"/>
      <c r="U7" s="80"/>
    </row>
    <row r="8" spans="1:24" ht="21">
      <c r="A8" s="34"/>
      <c r="B8" s="4" t="s">
        <v>18</v>
      </c>
      <c r="C8" s="1574" t="s">
        <v>422</v>
      </c>
      <c r="D8" s="1575"/>
      <c r="E8" s="1575"/>
      <c r="F8" s="1575"/>
      <c r="G8" s="1575"/>
      <c r="H8" s="1575"/>
      <c r="I8" s="1575"/>
      <c r="J8" s="1575"/>
      <c r="K8" s="1575"/>
      <c r="L8" s="1576"/>
      <c r="M8" s="34"/>
      <c r="N8" s="35"/>
      <c r="O8" s="34"/>
      <c r="P8" s="15" t="s">
        <v>18</v>
      </c>
      <c r="Q8" s="12"/>
      <c r="R8" s="34"/>
      <c r="S8" s="34"/>
      <c r="T8" s="34"/>
      <c r="U8" s="34"/>
    </row>
    <row r="9" spans="1:24" ht="21">
      <c r="A9" s="34"/>
      <c r="B9" s="4" t="s">
        <v>20</v>
      </c>
      <c r="C9" s="1165" t="s">
        <v>423</v>
      </c>
      <c r="D9" s="1166"/>
      <c r="E9" s="1166"/>
      <c r="F9" s="1166"/>
      <c r="G9" s="1166"/>
      <c r="H9" s="1166"/>
      <c r="I9" s="1166"/>
      <c r="J9" s="1166"/>
      <c r="K9" s="1166"/>
      <c r="L9" s="1171"/>
      <c r="M9" s="34"/>
      <c r="N9" s="35"/>
      <c r="O9" s="34"/>
      <c r="P9" s="15" t="s">
        <v>20</v>
      </c>
      <c r="Q9" s="12"/>
      <c r="R9" s="34"/>
      <c r="S9" s="34"/>
      <c r="T9" s="34"/>
      <c r="U9" s="34"/>
    </row>
    <row r="10" spans="1:24" ht="66" customHeight="1">
      <c r="A10" s="34"/>
      <c r="B10" s="30" t="s">
        <v>25</v>
      </c>
      <c r="C10" s="1257" t="s">
        <v>424</v>
      </c>
      <c r="D10" s="1258"/>
      <c r="E10" s="1258"/>
      <c r="F10" s="1258"/>
      <c r="G10" s="1258"/>
      <c r="H10" s="1258"/>
      <c r="I10" s="1258"/>
      <c r="J10" s="1258"/>
      <c r="K10" s="1258"/>
      <c r="L10" s="1259"/>
      <c r="M10" s="34"/>
      <c r="N10" s="35"/>
      <c r="O10" s="34"/>
      <c r="P10" s="28" t="s">
        <v>25</v>
      </c>
      <c r="Q10" s="32"/>
      <c r="R10" s="34"/>
      <c r="S10" s="34"/>
      <c r="T10" s="34"/>
      <c r="U10" s="282"/>
    </row>
    <row r="11" spans="1:24" ht="21">
      <c r="A11" s="34"/>
      <c r="B11" s="5" t="s">
        <v>1046</v>
      </c>
      <c r="C11" s="1578" t="s">
        <v>30</v>
      </c>
      <c r="D11" s="1579"/>
      <c r="E11" s="1579"/>
      <c r="F11" s="1579"/>
      <c r="G11" s="1579"/>
      <c r="H11" s="1159" t="s">
        <v>30</v>
      </c>
      <c r="I11" s="1579"/>
      <c r="J11" s="1579"/>
      <c r="K11" s="1579"/>
      <c r="L11" s="1580"/>
      <c r="M11" s="34"/>
      <c r="N11" s="35"/>
      <c r="O11" s="67"/>
      <c r="P11" s="16" t="s">
        <v>1046</v>
      </c>
      <c r="Q11" s="12"/>
      <c r="R11" s="34"/>
      <c r="S11" s="34"/>
      <c r="T11" s="34"/>
      <c r="U11" s="34"/>
    </row>
    <row r="12" spans="1:24" ht="18.5">
      <c r="A12" s="34"/>
      <c r="B12" s="4" t="s">
        <v>35</v>
      </c>
      <c r="C12" s="1566" t="s">
        <v>102</v>
      </c>
      <c r="D12" s="1567"/>
      <c r="E12" s="1567"/>
      <c r="F12" s="1567"/>
      <c r="G12" s="1567"/>
      <c r="H12" s="1567" t="s">
        <v>136</v>
      </c>
      <c r="I12" s="1567"/>
      <c r="J12" s="1567"/>
      <c r="K12" s="1567"/>
      <c r="L12" s="1568"/>
      <c r="M12" s="34"/>
      <c r="N12" s="35"/>
      <c r="O12" s="34"/>
      <c r="P12" s="15" t="s">
        <v>35</v>
      </c>
      <c r="Q12" s="12"/>
      <c r="R12" s="34"/>
      <c r="S12" s="34"/>
      <c r="T12" s="34"/>
      <c r="U12" s="34"/>
    </row>
    <row r="13" spans="1:24" ht="47.25" customHeight="1">
      <c r="A13" s="34"/>
      <c r="B13" s="5" t="s">
        <v>38</v>
      </c>
      <c r="C13" s="1572" t="s">
        <v>425</v>
      </c>
      <c r="D13" s="1573"/>
      <c r="E13" s="1573"/>
      <c r="F13" s="1573"/>
      <c r="G13" s="1573"/>
      <c r="H13" s="1573" t="s">
        <v>426</v>
      </c>
      <c r="I13" s="1573"/>
      <c r="J13" s="1573"/>
      <c r="K13" s="1573"/>
      <c r="L13" s="1577"/>
      <c r="M13" s="34"/>
      <c r="N13" s="35"/>
      <c r="O13" s="34"/>
      <c r="P13" s="16" t="s">
        <v>38</v>
      </c>
      <c r="Q13" s="23"/>
      <c r="R13" s="34"/>
      <c r="S13" s="34"/>
      <c r="T13" s="34"/>
      <c r="U13" s="34"/>
    </row>
    <row r="14" spans="1:24" ht="21">
      <c r="A14" s="34"/>
      <c r="B14" s="549" t="s">
        <v>1064</v>
      </c>
      <c r="C14" s="1598">
        <v>0.95699999999999996</v>
      </c>
      <c r="D14" s="1599"/>
      <c r="E14" s="1599"/>
      <c r="F14" s="1599"/>
      <c r="G14" s="1599"/>
      <c r="H14" s="1604">
        <v>0.751</v>
      </c>
      <c r="I14" s="1604"/>
      <c r="J14" s="1604"/>
      <c r="K14" s="1604"/>
      <c r="L14" s="1605"/>
      <c r="M14" s="34"/>
      <c r="N14" s="35"/>
      <c r="O14" s="67"/>
      <c r="P14" s="803" t="s">
        <v>1064</v>
      </c>
      <c r="Q14" s="72"/>
      <c r="R14" s="34"/>
      <c r="S14" s="34"/>
      <c r="T14" s="34"/>
      <c r="U14" s="34"/>
    </row>
    <row r="15" spans="1:24" ht="18.5">
      <c r="A15" s="34"/>
      <c r="B15" s="396" t="s">
        <v>42</v>
      </c>
      <c r="C15" s="1592">
        <v>1</v>
      </c>
      <c r="D15" s="1593"/>
      <c r="E15" s="1593"/>
      <c r="F15" s="1593"/>
      <c r="G15" s="1594"/>
      <c r="H15" s="1595">
        <v>1</v>
      </c>
      <c r="I15" s="1596"/>
      <c r="J15" s="1596"/>
      <c r="K15" s="1596"/>
      <c r="L15" s="1597"/>
      <c r="M15" s="34"/>
      <c r="N15" s="35"/>
      <c r="O15" s="67"/>
      <c r="P15" s="720" t="s">
        <v>42</v>
      </c>
      <c r="Q15" s="72"/>
      <c r="R15" s="34"/>
      <c r="S15" s="34"/>
      <c r="T15" s="34"/>
      <c r="U15" s="34"/>
    </row>
    <row r="16" spans="1:24" ht="21">
      <c r="A16" s="34"/>
      <c r="B16" s="550" t="s">
        <v>1061</v>
      </c>
      <c r="C16" s="1611">
        <f>C14</f>
        <v>0.95699999999999996</v>
      </c>
      <c r="D16" s="1612"/>
      <c r="E16" s="1612"/>
      <c r="F16" s="1612"/>
      <c r="G16" s="1612"/>
      <c r="H16" s="1606">
        <f>H15*H14</f>
        <v>0.751</v>
      </c>
      <c r="I16" s="1606"/>
      <c r="J16" s="1606"/>
      <c r="K16" s="1606"/>
      <c r="L16" s="1607"/>
      <c r="M16" s="34"/>
      <c r="N16" s="35"/>
      <c r="O16" s="112"/>
      <c r="P16" s="804" t="s">
        <v>1061</v>
      </c>
      <c r="Q16" s="72"/>
      <c r="R16" s="34"/>
      <c r="S16" s="34"/>
      <c r="T16" s="34"/>
      <c r="U16" s="34"/>
    </row>
    <row r="17" spans="1:21" ht="21.5" thickBot="1">
      <c r="A17" s="34"/>
      <c r="B17" s="397" t="s">
        <v>106</v>
      </c>
      <c r="C17" s="1564">
        <f>(100-(100/1.11))/100</f>
        <v>9.9099099099099142E-2</v>
      </c>
      <c r="D17" s="1565"/>
      <c r="E17" s="1565"/>
      <c r="F17" s="1565"/>
      <c r="G17" s="1565"/>
      <c r="H17" s="1613">
        <v>0.2</v>
      </c>
      <c r="I17" s="1613"/>
      <c r="J17" s="1613"/>
      <c r="K17" s="1613"/>
      <c r="L17" s="1614"/>
      <c r="M17" s="34"/>
      <c r="N17" s="35"/>
      <c r="O17" s="67"/>
      <c r="P17" s="737" t="s">
        <v>106</v>
      </c>
      <c r="Q17" s="72"/>
      <c r="R17" s="34"/>
      <c r="S17" s="34"/>
      <c r="T17" s="34"/>
      <c r="U17" s="34"/>
    </row>
    <row r="18" spans="1:21" ht="21.5" thickBot="1">
      <c r="A18" s="34"/>
      <c r="B18" s="397" t="s">
        <v>107</v>
      </c>
      <c r="C18" s="1583">
        <v>0.1</v>
      </c>
      <c r="D18" s="1584"/>
      <c r="E18" s="1584"/>
      <c r="F18" s="1584"/>
      <c r="G18" s="1584"/>
      <c r="H18" s="1584">
        <v>0.2</v>
      </c>
      <c r="I18" s="1584"/>
      <c r="J18" s="1584"/>
      <c r="K18" s="1584"/>
      <c r="L18" s="1615"/>
      <c r="M18" s="34"/>
      <c r="N18" s="35"/>
      <c r="O18" s="34"/>
      <c r="P18" s="737" t="s">
        <v>107</v>
      </c>
      <c r="Q18" s="66"/>
      <c r="R18" s="34"/>
      <c r="S18" s="34"/>
      <c r="T18" s="34"/>
      <c r="U18" s="34"/>
    </row>
    <row r="19" spans="1:21" ht="21">
      <c r="A19" s="34"/>
      <c r="B19" s="550" t="s">
        <v>1062</v>
      </c>
      <c r="C19" s="1618">
        <f>C16/(1-C18)</f>
        <v>1.0633333333333332</v>
      </c>
      <c r="D19" s="1616"/>
      <c r="E19" s="1616"/>
      <c r="F19" s="1616"/>
      <c r="G19" s="1616"/>
      <c r="H19" s="1616">
        <f>H16/(1-H18)</f>
        <v>0.93874999999999997</v>
      </c>
      <c r="I19" s="1616"/>
      <c r="J19" s="1616"/>
      <c r="K19" s="1616"/>
      <c r="L19" s="1617"/>
      <c r="M19" s="34"/>
      <c r="N19" s="35"/>
      <c r="O19" s="34"/>
      <c r="P19" s="804" t="s">
        <v>1062</v>
      </c>
      <c r="Q19" s="65"/>
      <c r="R19" s="282"/>
      <c r="S19" s="102"/>
      <c r="T19" s="282"/>
      <c r="U19" s="102"/>
    </row>
    <row r="20" spans="1:21" ht="21">
      <c r="A20" s="34"/>
      <c r="B20" s="68" t="s">
        <v>47</v>
      </c>
      <c r="C20" s="1581" t="s">
        <v>360</v>
      </c>
      <c r="D20" s="1582"/>
      <c r="E20" s="1582"/>
      <c r="F20" s="1582"/>
      <c r="G20" s="1582"/>
      <c r="H20" s="1582" t="s">
        <v>360</v>
      </c>
      <c r="I20" s="1582"/>
      <c r="J20" s="1582"/>
      <c r="K20" s="1582"/>
      <c r="L20" s="1587"/>
      <c r="M20" s="34"/>
      <c r="N20" s="35"/>
      <c r="O20" s="34"/>
      <c r="P20" s="69" t="s">
        <v>47</v>
      </c>
      <c r="Q20" s="70"/>
      <c r="R20" s="34"/>
      <c r="S20" s="34"/>
      <c r="T20" s="34"/>
      <c r="U20" s="34"/>
    </row>
    <row r="21" spans="1:21" ht="21">
      <c r="A21" s="34"/>
      <c r="B21" s="68" t="s">
        <v>50</v>
      </c>
      <c r="C21" s="1372" t="s">
        <v>427</v>
      </c>
      <c r="D21" s="1373"/>
      <c r="E21" s="1373"/>
      <c r="F21" s="1373"/>
      <c r="G21" s="1373"/>
      <c r="H21" s="1413" t="s">
        <v>428</v>
      </c>
      <c r="I21" s="1413"/>
      <c r="J21" s="1413"/>
      <c r="K21" s="1413"/>
      <c r="L21" s="1585"/>
      <c r="M21" s="34"/>
      <c r="N21" s="35"/>
      <c r="O21" s="34"/>
      <c r="P21" s="69" t="s">
        <v>50</v>
      </c>
      <c r="Q21" s="32"/>
      <c r="R21" s="34"/>
      <c r="S21" s="34"/>
      <c r="T21" s="34"/>
      <c r="U21" s="34"/>
    </row>
    <row r="22" spans="1:21" ht="21">
      <c r="A22" s="34"/>
      <c r="B22" s="4" t="s">
        <v>55</v>
      </c>
      <c r="C22" s="1404" t="s">
        <v>227</v>
      </c>
      <c r="D22" s="1405"/>
      <c r="E22" s="1405"/>
      <c r="F22" s="1405"/>
      <c r="G22" s="1405"/>
      <c r="H22" s="1415" t="s">
        <v>227</v>
      </c>
      <c r="I22" s="1415"/>
      <c r="J22" s="1415"/>
      <c r="K22" s="1415"/>
      <c r="L22" s="1586"/>
      <c r="M22" s="34"/>
      <c r="N22" s="35"/>
      <c r="O22" s="34"/>
      <c r="P22" s="15" t="s">
        <v>55</v>
      </c>
      <c r="Q22" s="72"/>
      <c r="R22" s="34"/>
      <c r="S22" s="34"/>
      <c r="T22" s="34"/>
      <c r="U22" s="34"/>
    </row>
    <row r="23" spans="1:21" ht="21">
      <c r="A23" s="34"/>
      <c r="B23" s="4" t="s">
        <v>58</v>
      </c>
      <c r="C23" s="1370" t="s">
        <v>321</v>
      </c>
      <c r="D23" s="1371"/>
      <c r="E23" s="1371"/>
      <c r="F23" s="1371"/>
      <c r="G23" s="1371"/>
      <c r="H23" s="1405" t="s">
        <v>321</v>
      </c>
      <c r="I23" s="1405"/>
      <c r="J23" s="1405"/>
      <c r="K23" s="1405"/>
      <c r="L23" s="1589"/>
      <c r="M23" s="34"/>
      <c r="N23" s="35"/>
      <c r="O23" s="34"/>
      <c r="P23" s="15" t="s">
        <v>58</v>
      </c>
      <c r="Q23" s="12"/>
      <c r="R23" s="34"/>
      <c r="S23" s="34"/>
      <c r="T23" s="34"/>
      <c r="U23" s="34"/>
    </row>
    <row r="24" spans="1:21" ht="21">
      <c r="A24" s="34"/>
      <c r="B24" s="4" t="s">
        <v>61</v>
      </c>
      <c r="C24" s="1388">
        <v>40352</v>
      </c>
      <c r="D24" s="1389"/>
      <c r="E24" s="1389"/>
      <c r="F24" s="1389"/>
      <c r="G24" s="1389"/>
      <c r="H24" s="1389">
        <v>42003</v>
      </c>
      <c r="I24" s="1389"/>
      <c r="J24" s="1389"/>
      <c r="K24" s="1389"/>
      <c r="L24" s="1591"/>
      <c r="M24" s="34"/>
      <c r="N24" s="35"/>
      <c r="O24" s="34"/>
      <c r="P24" s="15" t="s">
        <v>61</v>
      </c>
      <c r="Q24" s="74"/>
      <c r="R24" s="34"/>
      <c r="S24" s="34"/>
      <c r="T24" s="34"/>
      <c r="U24" s="34"/>
    </row>
    <row r="25" spans="1:21" ht="21">
      <c r="A25" s="34"/>
      <c r="B25" s="4" t="s">
        <v>62</v>
      </c>
      <c r="C25" s="1370" t="s">
        <v>116</v>
      </c>
      <c r="D25" s="1371"/>
      <c r="E25" s="1371"/>
      <c r="F25" s="1371"/>
      <c r="G25" s="1371"/>
      <c r="H25" s="1371" t="s">
        <v>116</v>
      </c>
      <c r="I25" s="1371"/>
      <c r="J25" s="1371"/>
      <c r="K25" s="1371"/>
      <c r="L25" s="1590"/>
      <c r="M25" s="34"/>
      <c r="N25" s="35"/>
      <c r="O25" s="34"/>
      <c r="P25" s="15" t="s">
        <v>62</v>
      </c>
      <c r="Q25" s="12"/>
      <c r="R25" s="34"/>
      <c r="S25" s="34"/>
      <c r="T25" s="34"/>
      <c r="U25" s="34"/>
    </row>
    <row r="26" spans="1:21" ht="39" customHeight="1">
      <c r="A26" s="34"/>
      <c r="B26" s="4" t="s">
        <v>64</v>
      </c>
      <c r="C26" s="1402" t="s">
        <v>429</v>
      </c>
      <c r="D26" s="1390"/>
      <c r="E26" s="1390"/>
      <c r="F26" s="1390"/>
      <c r="G26" s="1390"/>
      <c r="H26" s="1390" t="s">
        <v>430</v>
      </c>
      <c r="I26" s="1390"/>
      <c r="J26" s="1390"/>
      <c r="K26" s="1390"/>
      <c r="L26" s="1588"/>
      <c r="M26" s="34"/>
      <c r="N26" s="35"/>
      <c r="O26" s="34"/>
      <c r="P26" s="15" t="s">
        <v>64</v>
      </c>
      <c r="Q26" s="23"/>
      <c r="R26" s="34"/>
      <c r="S26" s="282"/>
      <c r="T26" s="34"/>
      <c r="U26" s="80"/>
    </row>
    <row r="27" spans="1:21" ht="58.5" customHeight="1">
      <c r="A27" s="34"/>
      <c r="B27" s="4" t="s">
        <v>68</v>
      </c>
      <c r="C27" s="1572" t="s">
        <v>431</v>
      </c>
      <c r="D27" s="1573"/>
      <c r="E27" s="1573"/>
      <c r="F27" s="1573"/>
      <c r="G27" s="1573"/>
      <c r="H27" s="1573" t="s">
        <v>431</v>
      </c>
      <c r="I27" s="1573"/>
      <c r="J27" s="1573"/>
      <c r="K27" s="1573"/>
      <c r="L27" s="1577"/>
      <c r="M27" s="34"/>
      <c r="N27" s="35"/>
      <c r="O27" s="34"/>
      <c r="P27" s="15" t="s">
        <v>68</v>
      </c>
      <c r="Q27" s="23"/>
      <c r="R27" s="34"/>
      <c r="S27" s="282"/>
      <c r="T27" s="34"/>
      <c r="U27" s="34"/>
    </row>
    <row r="28" spans="1:21" ht="21">
      <c r="A28" s="34"/>
      <c r="B28" s="4" t="s">
        <v>75</v>
      </c>
      <c r="C28" s="1370" t="s">
        <v>432</v>
      </c>
      <c r="D28" s="1371"/>
      <c r="E28" s="1371"/>
      <c r="F28" s="1371"/>
      <c r="G28" s="1371"/>
      <c r="H28" s="1371" t="s">
        <v>432</v>
      </c>
      <c r="I28" s="1371"/>
      <c r="J28" s="1371"/>
      <c r="K28" s="1371"/>
      <c r="L28" s="1590"/>
      <c r="M28" s="34"/>
      <c r="N28" s="35"/>
      <c r="O28" s="34"/>
      <c r="P28" s="15" t="s">
        <v>75</v>
      </c>
      <c r="Q28" s="23"/>
      <c r="R28" s="34"/>
      <c r="S28" s="282"/>
      <c r="T28" s="34"/>
      <c r="U28" s="282"/>
    </row>
    <row r="29" spans="1:21" ht="21">
      <c r="A29" s="34"/>
      <c r="B29" s="4" t="s">
        <v>77</v>
      </c>
      <c r="C29" s="1370" t="s">
        <v>78</v>
      </c>
      <c r="D29" s="1371"/>
      <c r="E29" s="1371"/>
      <c r="F29" s="1371"/>
      <c r="G29" s="1371"/>
      <c r="H29" s="1371" t="s">
        <v>78</v>
      </c>
      <c r="I29" s="1371"/>
      <c r="J29" s="1371"/>
      <c r="K29" s="1371"/>
      <c r="L29" s="1590"/>
      <c r="M29" s="34"/>
      <c r="N29" s="35"/>
      <c r="O29" s="34"/>
      <c r="P29" s="15" t="s">
        <v>77</v>
      </c>
      <c r="Q29" s="12"/>
      <c r="R29" s="34"/>
      <c r="S29" s="282"/>
      <c r="T29" s="34"/>
      <c r="U29" s="282"/>
    </row>
    <row r="30" spans="1:21" ht="110.25" customHeight="1">
      <c r="A30" s="34"/>
      <c r="B30" s="4" t="s">
        <v>80</v>
      </c>
      <c r="C30" s="1402" t="s">
        <v>433</v>
      </c>
      <c r="D30" s="1390"/>
      <c r="E30" s="1390"/>
      <c r="F30" s="1390"/>
      <c r="G30" s="1390"/>
      <c r="H30" s="1390" t="s">
        <v>433</v>
      </c>
      <c r="I30" s="1390"/>
      <c r="J30" s="1390"/>
      <c r="K30" s="1390"/>
      <c r="L30" s="1588"/>
      <c r="M30" s="34"/>
      <c r="N30" s="35"/>
      <c r="O30" s="34"/>
      <c r="P30" s="15" t="s">
        <v>80</v>
      </c>
      <c r="Q30" s="23"/>
      <c r="R30" s="34"/>
      <c r="S30" s="80"/>
      <c r="T30" s="34"/>
      <c r="U30" s="80"/>
    </row>
    <row r="31" spans="1:21" ht="194.25" customHeight="1">
      <c r="A31" s="34"/>
      <c r="B31" s="253" t="s">
        <v>82</v>
      </c>
      <c r="C31" s="1224" t="s">
        <v>434</v>
      </c>
      <c r="D31" s="1225"/>
      <c r="E31" s="1225"/>
      <c r="F31" s="1225"/>
      <c r="G31" s="1295"/>
      <c r="H31" s="1312" t="s">
        <v>32</v>
      </c>
      <c r="I31" s="1225"/>
      <c r="J31" s="1225"/>
      <c r="K31" s="1225"/>
      <c r="L31" s="1226"/>
      <c r="M31" s="34"/>
      <c r="N31" s="35"/>
      <c r="O31" s="34"/>
      <c r="P31" s="15" t="s">
        <v>82</v>
      </c>
      <c r="Q31" s="23"/>
      <c r="R31" s="34"/>
      <c r="S31" s="80"/>
      <c r="T31" s="34"/>
      <c r="U31" s="80"/>
    </row>
    <row r="32" spans="1:21" ht="73.5" customHeight="1">
      <c r="A32" s="34"/>
      <c r="B32" s="38" t="s">
        <v>83</v>
      </c>
      <c r="C32" s="1600" t="s">
        <v>435</v>
      </c>
      <c r="D32" s="1601"/>
      <c r="E32" s="1601"/>
      <c r="F32" s="1601"/>
      <c r="G32" s="1601"/>
      <c r="H32" s="1608" t="s">
        <v>436</v>
      </c>
      <c r="I32" s="1609"/>
      <c r="J32" s="1609"/>
      <c r="K32" s="1609"/>
      <c r="L32" s="1610"/>
      <c r="M32" s="34"/>
      <c r="N32" s="35"/>
      <c r="O32" s="34"/>
      <c r="P32" s="16" t="s">
        <v>83</v>
      </c>
      <c r="Q32" s="124"/>
      <c r="R32" s="34"/>
      <c r="S32" s="34"/>
      <c r="T32" s="34"/>
      <c r="U32" s="34"/>
    </row>
    <row r="33" spans="1:21" ht="114.75" customHeight="1">
      <c r="A33" s="34"/>
      <c r="B33" s="89" t="s">
        <v>88</v>
      </c>
      <c r="C33" s="1224" t="s">
        <v>32</v>
      </c>
      <c r="D33" s="1225"/>
      <c r="E33" s="1225"/>
      <c r="F33" s="1225"/>
      <c r="G33" s="1295"/>
      <c r="H33" s="1312" t="s">
        <v>32</v>
      </c>
      <c r="I33" s="1225"/>
      <c r="J33" s="1225"/>
      <c r="K33" s="1225"/>
      <c r="L33" s="1226"/>
      <c r="M33" s="34"/>
      <c r="N33" s="35"/>
      <c r="O33" s="34"/>
      <c r="P33" s="167" t="s">
        <v>88</v>
      </c>
      <c r="Q33" s="168"/>
      <c r="R33" s="34"/>
      <c r="S33" s="34"/>
      <c r="T33" s="34"/>
      <c r="U33" s="34"/>
    </row>
    <row r="34" spans="1:21" ht="18.5">
      <c r="A34" s="34"/>
      <c r="B34" s="89" t="s">
        <v>90</v>
      </c>
      <c r="C34" s="1224" t="s">
        <v>32</v>
      </c>
      <c r="D34" s="1225"/>
      <c r="E34" s="1225"/>
      <c r="F34" s="1225"/>
      <c r="G34" s="1295"/>
      <c r="H34" s="1312" t="s">
        <v>32</v>
      </c>
      <c r="I34" s="1225"/>
      <c r="J34" s="1225"/>
      <c r="K34" s="1225"/>
      <c r="L34" s="1226"/>
      <c r="M34" s="34"/>
      <c r="N34" s="35"/>
      <c r="O34" s="34"/>
      <c r="P34" s="167" t="s">
        <v>90</v>
      </c>
      <c r="Q34" s="168"/>
      <c r="R34" s="34"/>
      <c r="S34" s="34"/>
      <c r="T34" s="34"/>
      <c r="U34" s="34"/>
    </row>
    <row r="35" spans="1:21" ht="19" thickBot="1">
      <c r="A35" s="34"/>
      <c r="B35" s="191" t="s">
        <v>92</v>
      </c>
      <c r="C35" s="1279" t="s">
        <v>32</v>
      </c>
      <c r="D35" s="1280"/>
      <c r="E35" s="1280"/>
      <c r="F35" s="1280"/>
      <c r="G35" s="1602"/>
      <c r="H35" s="1603" t="s">
        <v>32</v>
      </c>
      <c r="I35" s="1280"/>
      <c r="J35" s="1280"/>
      <c r="K35" s="1280"/>
      <c r="L35" s="1281"/>
      <c r="M35" s="34"/>
      <c r="N35" s="35"/>
      <c r="O35" s="34"/>
      <c r="P35" s="169" t="s">
        <v>92</v>
      </c>
      <c r="Q35" s="172"/>
      <c r="R35" s="34"/>
      <c r="S35" s="34"/>
      <c r="T35" s="34"/>
      <c r="U35" s="34"/>
    </row>
    <row r="36" spans="1:21" ht="18.5">
      <c r="A36" s="34"/>
      <c r="B36" s="1188"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6" s="1188"/>
      <c r="D36" s="1188"/>
      <c r="E36" s="1188"/>
      <c r="F36" s="1188"/>
      <c r="G36" s="1188"/>
      <c r="H36" s="1188"/>
      <c r="I36" s="1188"/>
      <c r="J36" s="1188"/>
      <c r="K36" s="1188"/>
      <c r="L36" s="1188"/>
      <c r="M36" s="34"/>
      <c r="N36" s="35"/>
      <c r="O36" s="34"/>
      <c r="P36" s="1285"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Q36" s="1285"/>
      <c r="R36" s="34"/>
      <c r="S36" s="34"/>
      <c r="T36" s="34"/>
      <c r="U36" s="34"/>
    </row>
    <row r="37" spans="1:21" ht="38.25" customHeight="1">
      <c r="A37" s="34"/>
      <c r="B37" s="1162" t="str">
        <f>Cholera!B37</f>
        <v>2 Source: UNICEF PRODUCT MENU FOR VACCINES SUPPLIED BY UNICEF FOR GAVI, THE VACCINE ALLIANCE (https://www.unicef.org/supply/media/25621/file/Product-Menu-All-Vaccines-May-2026.pdf)</v>
      </c>
      <c r="C37" s="1162"/>
      <c r="D37" s="1162"/>
      <c r="E37" s="1162"/>
      <c r="F37" s="1162"/>
      <c r="G37" s="1162"/>
      <c r="H37" s="1162"/>
      <c r="I37" s="1162"/>
      <c r="J37" s="1162"/>
      <c r="K37" s="1162"/>
      <c r="L37" s="1162"/>
      <c r="M37" s="34"/>
      <c r="N37" s="35"/>
      <c r="O37" s="34"/>
      <c r="P37" s="1272" t="str">
        <f>B37</f>
        <v>2 Source: UNICEF PRODUCT MENU FOR VACCINES SUPPLIED BY UNICEF FOR GAVI, THE VACCINE ALLIANCE (https://www.unicef.org/supply/media/25621/file/Product-Menu-All-Vaccines-May-2026.pdf)</v>
      </c>
      <c r="Q37" s="1272"/>
      <c r="R37" s="34"/>
      <c r="S37" s="109"/>
      <c r="T37" s="34"/>
      <c r="U37" s="109"/>
    </row>
    <row r="38" spans="1:21" ht="18.5">
      <c r="A38" s="34"/>
      <c r="B38" s="1162" t="str">
        <f>Cholera!B38</f>
        <v>3 Source: WHO position paper: http://www.who.int/immunization/documents/positionpapers/en/</v>
      </c>
      <c r="C38" s="1163"/>
      <c r="D38" s="1163"/>
      <c r="E38" s="1163"/>
      <c r="F38" s="1163"/>
      <c r="G38" s="1163"/>
      <c r="H38" s="1163"/>
      <c r="I38" s="1163"/>
      <c r="J38" s="1163"/>
      <c r="K38" s="1163"/>
      <c r="L38" s="1163"/>
      <c r="M38" s="34"/>
      <c r="N38" s="35"/>
      <c r="O38" s="34"/>
      <c r="P38" s="1162" t="str">
        <f>B38</f>
        <v>3 Source: WHO position paper: http://www.who.int/immunization/documents/positionpapers/en/</v>
      </c>
      <c r="Q38" s="1162"/>
      <c r="R38" s="34"/>
      <c r="S38" s="34"/>
      <c r="T38" s="34"/>
      <c r="U38" s="34"/>
    </row>
    <row r="39" spans="1:21" ht="18.5">
      <c r="A39" s="34"/>
      <c r="B39" s="743" t="s">
        <v>437</v>
      </c>
      <c r="C39" s="77"/>
      <c r="D39" s="77"/>
      <c r="E39" s="77"/>
      <c r="F39" s="77"/>
      <c r="G39" s="77"/>
      <c r="H39" s="77"/>
      <c r="I39" s="77"/>
      <c r="J39" s="77"/>
      <c r="K39" s="77"/>
      <c r="L39" s="77"/>
      <c r="M39" s="34"/>
      <c r="N39" s="35"/>
      <c r="O39" s="34"/>
      <c r="P39" s="34" t="str">
        <f>B39</f>
        <v xml:space="preserve">4 Source: Gavi Secretariat, see definitions tab for details. </v>
      </c>
      <c r="Q39" s="34"/>
      <c r="R39" s="34"/>
      <c r="S39" s="34"/>
      <c r="T39" s="34"/>
      <c r="U39" s="34"/>
    </row>
    <row r="40" spans="1:21" ht="18.5">
      <c r="A40" s="34"/>
      <c r="B40" s="1321" t="s">
        <v>1094</v>
      </c>
      <c r="C40" s="1321"/>
      <c r="D40" s="1321"/>
      <c r="E40" s="1321"/>
      <c r="F40" s="1321"/>
      <c r="G40" s="1321"/>
      <c r="H40" s="1321"/>
      <c r="I40" s="1321"/>
      <c r="J40" s="1321"/>
      <c r="K40" s="1321"/>
      <c r="L40" s="1321"/>
      <c r="M40" s="34"/>
      <c r="N40" s="35"/>
      <c r="O40" s="34"/>
      <c r="P40" s="1272" t="str">
        <f>B40</f>
        <v>5 Source: Gavi Secretariat, 2026</v>
      </c>
      <c r="Q40" s="1272"/>
      <c r="R40" s="34"/>
      <c r="S40" s="34"/>
      <c r="T40" s="34"/>
      <c r="U40" s="34"/>
    </row>
    <row r="41" spans="1:21" ht="18.5">
      <c r="A41" s="34"/>
      <c r="B41" s="1508"/>
      <c r="C41" s="1508"/>
      <c r="D41" s="1508"/>
      <c r="E41" s="1508"/>
      <c r="F41" s="1508"/>
      <c r="G41" s="1508"/>
      <c r="H41" s="1508"/>
      <c r="I41" s="1508"/>
      <c r="J41" s="1508"/>
      <c r="K41" s="1508"/>
      <c r="L41" s="1508"/>
      <c r="M41" s="34"/>
      <c r="N41" s="35"/>
      <c r="O41" s="34"/>
      <c r="P41" s="34"/>
      <c r="Q41" s="34"/>
      <c r="R41" s="34"/>
      <c r="S41" s="34"/>
      <c r="T41" s="34"/>
      <c r="U41" s="34"/>
    </row>
    <row r="42" spans="1:21" ht="18.5">
      <c r="A42" s="34"/>
      <c r="B42" s="34"/>
      <c r="C42" s="34"/>
      <c r="D42" s="34"/>
      <c r="E42" s="34"/>
      <c r="F42" s="34"/>
      <c r="G42" s="34"/>
      <c r="H42" s="34"/>
      <c r="I42" s="34"/>
      <c r="J42" s="34"/>
      <c r="K42" s="34"/>
      <c r="L42" s="34"/>
      <c r="M42" s="34"/>
      <c r="N42" s="35"/>
      <c r="O42" s="34"/>
      <c r="P42" s="34"/>
      <c r="Q42" s="34"/>
      <c r="R42" s="34"/>
      <c r="S42" s="34"/>
      <c r="T42" s="34"/>
      <c r="U42" s="34"/>
    </row>
    <row r="51" spans="16:21" ht="15.5">
      <c r="P51" s="1500"/>
      <c r="Q51" s="1500"/>
      <c r="R51" s="1500"/>
      <c r="S51" s="1500"/>
      <c r="T51" s="1500"/>
      <c r="U51" s="1500"/>
    </row>
  </sheetData>
  <sheetProtection selectLockedCells="1"/>
  <mergeCells count="67">
    <mergeCell ref="P51:U51"/>
    <mergeCell ref="H17:L17"/>
    <mergeCell ref="H18:L18"/>
    <mergeCell ref="H19:L19"/>
    <mergeCell ref="C19:G19"/>
    <mergeCell ref="H27:L27"/>
    <mergeCell ref="B41:L41"/>
    <mergeCell ref="H25:L25"/>
    <mergeCell ref="C27:G27"/>
    <mergeCell ref="C28:G28"/>
    <mergeCell ref="P40:Q40"/>
    <mergeCell ref="B36:L36"/>
    <mergeCell ref="C30:G30"/>
    <mergeCell ref="C29:G29"/>
    <mergeCell ref="P38:Q38"/>
    <mergeCell ref="P36:Q36"/>
    <mergeCell ref="B37:L37"/>
    <mergeCell ref="P37:Q37"/>
    <mergeCell ref="C14:G14"/>
    <mergeCell ref="C32:G32"/>
    <mergeCell ref="C31:G31"/>
    <mergeCell ref="H31:L31"/>
    <mergeCell ref="C33:G33"/>
    <mergeCell ref="H33:L33"/>
    <mergeCell ref="C35:G35"/>
    <mergeCell ref="H35:L35"/>
    <mergeCell ref="H14:L14"/>
    <mergeCell ref="H16:L16"/>
    <mergeCell ref="H32:L32"/>
    <mergeCell ref="C21:G21"/>
    <mergeCell ref="C24:G24"/>
    <mergeCell ref="C16:G16"/>
    <mergeCell ref="P3:U5"/>
    <mergeCell ref="B40:L40"/>
    <mergeCell ref="C34:G34"/>
    <mergeCell ref="H34:L34"/>
    <mergeCell ref="H30:L30"/>
    <mergeCell ref="H23:L23"/>
    <mergeCell ref="C25:G25"/>
    <mergeCell ref="C23:G23"/>
    <mergeCell ref="H26:L26"/>
    <mergeCell ref="H28:L28"/>
    <mergeCell ref="H29:L29"/>
    <mergeCell ref="C26:G26"/>
    <mergeCell ref="H24:L24"/>
    <mergeCell ref="B38:L38"/>
    <mergeCell ref="C15:G15"/>
    <mergeCell ref="H15:L15"/>
    <mergeCell ref="C20:G20"/>
    <mergeCell ref="C22:G22"/>
    <mergeCell ref="C18:G18"/>
    <mergeCell ref="H21:L21"/>
    <mergeCell ref="H22:L22"/>
    <mergeCell ref="H20:L20"/>
    <mergeCell ref="C17:G17"/>
    <mergeCell ref="C12:G12"/>
    <mergeCell ref="H12:L12"/>
    <mergeCell ref="B2:L2"/>
    <mergeCell ref="B4:L5"/>
    <mergeCell ref="C7:L7"/>
    <mergeCell ref="C13:G13"/>
    <mergeCell ref="C8:L8"/>
    <mergeCell ref="C9:L9"/>
    <mergeCell ref="C10:L10"/>
    <mergeCell ref="H13:L13"/>
    <mergeCell ref="C11:G11"/>
    <mergeCell ref="H11:L11"/>
  </mergeCells>
  <hyperlinks>
    <hyperlink ref="C32" r:id="rId1" xr:uid="{00000000-0004-0000-0800-000000000000}"/>
    <hyperlink ref="H32" r:id="rId2" xr:uid="{00000000-0004-0000-0800-000001000000}"/>
  </hyperlinks>
  <pageMargins left="0.25" right="0.25" top="0.75" bottom="0.75" header="0.3" footer="0.3"/>
  <pageSetup paperSize="8" scale="52"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1BC9-2B7C-44DC-AA9D-5B3282F609C9}">
  <sheetPr>
    <tabColor rgb="FF92D050"/>
    <pageSetUpPr fitToPage="1"/>
  </sheetPr>
  <dimension ref="A2:R42"/>
  <sheetViews>
    <sheetView showGridLines="0" zoomScale="50" zoomScaleNormal="50" workbookViewId="0">
      <selection activeCell="B38" sqref="B38"/>
    </sheetView>
  </sheetViews>
  <sheetFormatPr defaultRowHeight="14.5"/>
  <cols>
    <col min="1" max="1" width="5.36328125" customWidth="1"/>
    <col min="2" max="2" width="78.6328125" customWidth="1"/>
    <col min="3" max="6" width="8.6328125" customWidth="1"/>
    <col min="7" max="7" width="19.54296875" customWidth="1"/>
    <col min="8" max="10" width="9.36328125" customWidth="1"/>
    <col min="11" max="11" width="12.6328125" customWidth="1"/>
    <col min="12" max="12" width="13.36328125" customWidth="1"/>
    <col min="13" max="13" width="12" customWidth="1"/>
    <col min="14" max="14" width="8.6328125" style="10"/>
    <col min="16" max="16" width="78.36328125" customWidth="1"/>
    <col min="17" max="18" width="66.36328125" style="1001" customWidth="1"/>
  </cols>
  <sheetData>
    <row r="2" spans="1:18" ht="47.25" customHeight="1">
      <c r="B2" s="266" t="str">
        <f>Cholera!B2</f>
        <v>ON THE                              MENU</v>
      </c>
      <c r="C2" s="266"/>
      <c r="D2" s="266"/>
      <c r="E2" s="266"/>
      <c r="F2" s="266"/>
      <c r="G2" s="266"/>
      <c r="H2" s="266"/>
      <c r="I2" s="266"/>
      <c r="J2" s="266"/>
      <c r="K2" s="266"/>
      <c r="L2" s="266"/>
      <c r="M2" s="13"/>
      <c r="P2" s="993" t="s">
        <v>13</v>
      </c>
      <c r="Q2" s="993"/>
      <c r="R2" s="993"/>
    </row>
    <row r="3" spans="1:18" ht="15" customHeight="1">
      <c r="A3" s="34"/>
      <c r="B3" s="34"/>
      <c r="C3" s="34"/>
      <c r="D3" s="34"/>
      <c r="E3" s="34"/>
      <c r="F3" s="34"/>
      <c r="G3" s="34"/>
      <c r="H3" s="34"/>
      <c r="I3" s="34"/>
      <c r="J3" s="34"/>
      <c r="K3" s="34"/>
      <c r="L3" s="34"/>
      <c r="M3" s="34"/>
      <c r="N3" s="35"/>
      <c r="O3" s="34"/>
      <c r="P3" t="s">
        <v>14</v>
      </c>
    </row>
    <row r="4" spans="1:18" ht="21.75" customHeight="1">
      <c r="A4" s="34"/>
      <c r="B4" s="1162" t="str">
        <f>Cholera!B4</f>
        <v xml:space="preserve">The vaccines listed below are currently offered by Gavi and listed in the country application portal.   
</v>
      </c>
      <c r="C4" s="346"/>
      <c r="D4" s="346"/>
      <c r="E4" s="346"/>
      <c r="F4" s="346"/>
      <c r="G4" s="346"/>
      <c r="H4" s="346"/>
      <c r="I4" s="346"/>
      <c r="J4" s="346"/>
      <c r="K4" s="346"/>
      <c r="L4" s="346"/>
      <c r="M4" s="34"/>
      <c r="N4" s="35"/>
      <c r="O4" s="34"/>
    </row>
    <row r="5" spans="1:18" ht="18.5">
      <c r="A5" s="34"/>
      <c r="B5" s="1162"/>
      <c r="C5" s="346"/>
      <c r="D5" s="346"/>
      <c r="E5" s="346"/>
      <c r="F5" s="346"/>
      <c r="G5" s="346"/>
      <c r="H5" s="346"/>
      <c r="I5" s="346"/>
      <c r="J5" s="346"/>
      <c r="K5" s="346"/>
      <c r="L5" s="346"/>
      <c r="M5" s="34"/>
      <c r="N5" s="35"/>
      <c r="O5" s="34"/>
    </row>
    <row r="6" spans="1:18" ht="19" thickBot="1">
      <c r="A6" s="34"/>
      <c r="B6" s="34"/>
      <c r="C6" s="34"/>
      <c r="D6" s="34"/>
      <c r="E6" s="34"/>
      <c r="F6" s="34"/>
      <c r="G6" s="94"/>
      <c r="H6" s="94"/>
      <c r="I6" s="94"/>
      <c r="J6" s="94"/>
      <c r="K6" s="94"/>
      <c r="L6" s="94"/>
      <c r="M6" s="34"/>
      <c r="N6" s="35"/>
      <c r="O6" s="34"/>
      <c r="P6" s="34"/>
      <c r="Q6" s="232"/>
      <c r="R6" s="232"/>
    </row>
    <row r="7" spans="1:18" ht="21">
      <c r="A7" s="34"/>
      <c r="B7" s="3" t="s">
        <v>16</v>
      </c>
      <c r="C7" s="1632" t="s">
        <v>438</v>
      </c>
      <c r="D7" s="1633"/>
      <c r="E7" s="1633"/>
      <c r="F7" s="1633"/>
      <c r="G7" s="1633"/>
      <c r="H7" s="1633"/>
      <c r="I7" s="1633"/>
      <c r="J7" s="1633"/>
      <c r="K7" s="1633"/>
      <c r="L7" s="1634"/>
      <c r="M7" s="34"/>
      <c r="N7" s="35"/>
      <c r="O7" s="34"/>
      <c r="P7" s="14" t="s">
        <v>16</v>
      </c>
      <c r="Q7" s="1214" t="s">
        <v>438</v>
      </c>
      <c r="R7" s="1216"/>
    </row>
    <row r="8" spans="1:18" ht="21" customHeight="1">
      <c r="A8" s="34"/>
      <c r="B8" s="4" t="s">
        <v>18</v>
      </c>
      <c r="C8" s="1635" t="s">
        <v>439</v>
      </c>
      <c r="D8" s="1494"/>
      <c r="E8" s="1494"/>
      <c r="F8" s="1494"/>
      <c r="G8" s="1494"/>
      <c r="H8" s="1494"/>
      <c r="I8" s="1494"/>
      <c r="J8" s="1494"/>
      <c r="K8" s="1494"/>
      <c r="L8" s="1495"/>
      <c r="M8" s="34"/>
      <c r="N8" s="35"/>
      <c r="O8" s="34"/>
      <c r="P8" s="15" t="s">
        <v>18</v>
      </c>
      <c r="Q8" s="1217" t="s">
        <v>439</v>
      </c>
      <c r="R8" s="1219"/>
    </row>
    <row r="9" spans="1:18" ht="21">
      <c r="A9" s="34"/>
      <c r="B9" s="4" t="s">
        <v>20</v>
      </c>
      <c r="C9" s="1165" t="s">
        <v>440</v>
      </c>
      <c r="D9" s="1166"/>
      <c r="E9" s="1166"/>
      <c r="F9" s="1166"/>
      <c r="G9" s="1166"/>
      <c r="H9" s="1166"/>
      <c r="I9" s="1166"/>
      <c r="J9" s="1166"/>
      <c r="K9" s="1166"/>
      <c r="L9" s="1171"/>
      <c r="M9" s="34"/>
      <c r="N9" s="35"/>
      <c r="O9" s="34"/>
      <c r="P9" s="15" t="s">
        <v>20</v>
      </c>
      <c r="Q9" s="1217" t="s">
        <v>440</v>
      </c>
      <c r="R9" s="1219"/>
    </row>
    <row r="10" spans="1:18" ht="39.5">
      <c r="A10" s="34"/>
      <c r="B10" s="30" t="s">
        <v>25</v>
      </c>
      <c r="C10" s="1257" t="s">
        <v>442</v>
      </c>
      <c r="D10" s="1258"/>
      <c r="E10" s="1258"/>
      <c r="F10" s="1258"/>
      <c r="G10" s="1258"/>
      <c r="H10" s="1258"/>
      <c r="I10" s="1258"/>
      <c r="J10" s="1258"/>
      <c r="K10" s="1258"/>
      <c r="L10" s="1259"/>
      <c r="M10" s="34"/>
      <c r="N10" s="35"/>
      <c r="O10" s="34"/>
      <c r="P10" s="28" t="s">
        <v>25</v>
      </c>
      <c r="Q10" s="1637" t="s">
        <v>441</v>
      </c>
      <c r="R10" s="1638"/>
    </row>
    <row r="11" spans="1:18" ht="21">
      <c r="A11" s="34"/>
      <c r="B11" s="5" t="s">
        <v>31</v>
      </c>
      <c r="C11" s="1578" t="s">
        <v>30</v>
      </c>
      <c r="D11" s="1579"/>
      <c r="E11" s="1579"/>
      <c r="F11" s="1579"/>
      <c r="G11" s="1579"/>
      <c r="H11" s="1159" t="s">
        <v>30</v>
      </c>
      <c r="I11" s="1579"/>
      <c r="J11" s="1579"/>
      <c r="K11" s="1579"/>
      <c r="L11" s="1580"/>
      <c r="M11" s="34"/>
      <c r="N11" s="35"/>
      <c r="O11" s="67"/>
      <c r="P11" s="16" t="s">
        <v>31</v>
      </c>
      <c r="Q11" s="877"/>
      <c r="R11" s="877"/>
    </row>
    <row r="12" spans="1:18" ht="18.5">
      <c r="A12" s="34"/>
      <c r="B12" s="4" t="s">
        <v>35</v>
      </c>
      <c r="C12" s="1566" t="s">
        <v>34</v>
      </c>
      <c r="D12" s="1567"/>
      <c r="E12" s="1567"/>
      <c r="F12" s="1567"/>
      <c r="G12" s="1567"/>
      <c r="H12" s="1567" t="s">
        <v>136</v>
      </c>
      <c r="I12" s="1567"/>
      <c r="J12" s="1567"/>
      <c r="K12" s="1567"/>
      <c r="L12" s="1568"/>
      <c r="M12" s="34"/>
      <c r="N12" s="35"/>
      <c r="O12" s="34"/>
      <c r="P12" s="15" t="s">
        <v>35</v>
      </c>
      <c r="Q12" s="877" t="s">
        <v>102</v>
      </c>
      <c r="R12" s="877" t="s">
        <v>136</v>
      </c>
    </row>
    <row r="13" spans="1:18" ht="47.25" customHeight="1">
      <c r="A13" s="34"/>
      <c r="B13" s="5" t="s">
        <v>38</v>
      </c>
      <c r="C13" s="1572" t="s">
        <v>443</v>
      </c>
      <c r="D13" s="1573"/>
      <c r="E13" s="1573"/>
      <c r="F13" s="1573"/>
      <c r="G13" s="1573"/>
      <c r="H13" s="1573" t="s">
        <v>444</v>
      </c>
      <c r="I13" s="1573"/>
      <c r="J13" s="1573"/>
      <c r="K13" s="1573"/>
      <c r="L13" s="1577"/>
      <c r="M13" s="34"/>
      <c r="N13" s="35"/>
      <c r="O13" s="34"/>
      <c r="P13" s="16" t="s">
        <v>38</v>
      </c>
      <c r="Q13" s="25" t="s">
        <v>443</v>
      </c>
      <c r="R13" s="25" t="s">
        <v>444</v>
      </c>
    </row>
    <row r="14" spans="1:18" ht="21">
      <c r="A14" s="34"/>
      <c r="B14" s="60" t="s">
        <v>41</v>
      </c>
      <c r="C14" s="1598">
        <v>3</v>
      </c>
      <c r="D14" s="1599"/>
      <c r="E14" s="1599"/>
      <c r="F14" s="1599"/>
      <c r="G14" s="1599"/>
      <c r="H14" s="1604">
        <v>3</v>
      </c>
      <c r="I14" s="1604"/>
      <c r="J14" s="1604"/>
      <c r="K14" s="1604"/>
      <c r="L14" s="1605"/>
      <c r="M14" s="34"/>
      <c r="N14" s="35"/>
      <c r="O14" s="67"/>
      <c r="P14" s="61" t="s">
        <v>41</v>
      </c>
      <c r="Q14" s="876"/>
      <c r="R14" s="876"/>
    </row>
    <row r="15" spans="1:18" ht="18.5">
      <c r="A15" s="34"/>
      <c r="B15" s="60" t="s">
        <v>42</v>
      </c>
      <c r="C15" s="1623">
        <v>1</v>
      </c>
      <c r="D15" s="1624"/>
      <c r="E15" s="1624"/>
      <c r="F15" s="1624"/>
      <c r="G15" s="1625"/>
      <c r="H15" s="1626">
        <v>1</v>
      </c>
      <c r="I15" s="1624"/>
      <c r="J15" s="1624"/>
      <c r="K15" s="1624"/>
      <c r="L15" s="1627"/>
      <c r="M15" s="34"/>
      <c r="N15" s="35"/>
      <c r="O15" s="67"/>
      <c r="P15" s="61" t="s">
        <v>42</v>
      </c>
      <c r="Q15" s="876"/>
      <c r="R15" s="876"/>
    </row>
    <row r="16" spans="1:18" ht="21">
      <c r="A16" s="34"/>
      <c r="B16" s="63" t="s">
        <v>43</v>
      </c>
      <c r="C16" s="1628">
        <f>C14</f>
        <v>3</v>
      </c>
      <c r="D16" s="1629"/>
      <c r="E16" s="1629"/>
      <c r="F16" s="1629"/>
      <c r="G16" s="1629"/>
      <c r="H16" s="1630">
        <f>H14</f>
        <v>3</v>
      </c>
      <c r="I16" s="1630"/>
      <c r="J16" s="1630"/>
      <c r="K16" s="1630"/>
      <c r="L16" s="1631"/>
      <c r="M16" s="34"/>
      <c r="N16" s="35"/>
      <c r="O16" s="112"/>
      <c r="P16" s="64" t="s">
        <v>43</v>
      </c>
      <c r="Q16" s="876"/>
      <c r="R16" s="876"/>
    </row>
    <row r="17" spans="1:18" ht="21.5" thickBot="1">
      <c r="A17" s="34"/>
      <c r="B17" s="63" t="s">
        <v>44</v>
      </c>
      <c r="C17" s="1619">
        <f>(100-(100/1.11))/100</f>
        <v>9.9099099099099142E-2</v>
      </c>
      <c r="D17" s="1620"/>
      <c r="E17" s="1620"/>
      <c r="F17" s="1620"/>
      <c r="G17" s="1620"/>
      <c r="H17" s="1613">
        <v>0.2</v>
      </c>
      <c r="I17" s="1613"/>
      <c r="J17" s="1613"/>
      <c r="K17" s="1613"/>
      <c r="L17" s="1614"/>
      <c r="M17" s="34"/>
      <c r="N17" s="35"/>
      <c r="O17" s="67"/>
      <c r="P17" s="64" t="s">
        <v>44</v>
      </c>
      <c r="Q17" s="876"/>
      <c r="R17" s="876"/>
    </row>
    <row r="18" spans="1:18" ht="21.5" thickBot="1">
      <c r="A18" s="34"/>
      <c r="B18" s="63" t="s">
        <v>45</v>
      </c>
      <c r="C18" s="1621">
        <v>0.1</v>
      </c>
      <c r="D18" s="1622"/>
      <c r="E18" s="1622"/>
      <c r="F18" s="1622"/>
      <c r="G18" s="1622"/>
      <c r="H18" s="1584">
        <v>0.2</v>
      </c>
      <c r="I18" s="1584"/>
      <c r="J18" s="1584"/>
      <c r="K18" s="1584"/>
      <c r="L18" s="1615"/>
      <c r="M18" s="34"/>
      <c r="N18" s="35"/>
      <c r="O18" s="34"/>
      <c r="P18" s="64" t="s">
        <v>45</v>
      </c>
      <c r="Q18" s="875"/>
      <c r="R18" s="875"/>
    </row>
    <row r="19" spans="1:18" ht="21">
      <c r="A19" s="34"/>
      <c r="B19" s="63" t="s">
        <v>46</v>
      </c>
      <c r="C19" s="1248">
        <f>C16/(1-C18)</f>
        <v>3.333333333333333</v>
      </c>
      <c r="D19" s="1249"/>
      <c r="E19" s="1249"/>
      <c r="F19" s="1249"/>
      <c r="G19" s="1249"/>
      <c r="H19" s="1249">
        <f>H16/(1-H18)</f>
        <v>3.75</v>
      </c>
      <c r="I19" s="1249"/>
      <c r="J19" s="1249"/>
      <c r="K19" s="1249"/>
      <c r="L19" s="1250"/>
      <c r="M19" s="34"/>
      <c r="N19" s="35"/>
      <c r="O19" s="34"/>
      <c r="P19" s="64" t="s">
        <v>46</v>
      </c>
      <c r="Q19" s="883"/>
      <c r="R19" s="883"/>
    </row>
    <row r="20" spans="1:18" ht="21">
      <c r="A20" s="34"/>
      <c r="B20" s="68" t="s">
        <v>47</v>
      </c>
      <c r="C20" s="1581" t="s">
        <v>360</v>
      </c>
      <c r="D20" s="1582"/>
      <c r="E20" s="1582"/>
      <c r="F20" s="1582"/>
      <c r="G20" s="1582"/>
      <c r="H20" s="1582" t="s">
        <v>360</v>
      </c>
      <c r="I20" s="1582"/>
      <c r="J20" s="1582"/>
      <c r="K20" s="1582"/>
      <c r="L20" s="1587"/>
      <c r="M20" s="34"/>
      <c r="N20" s="35"/>
      <c r="O20" s="34"/>
      <c r="P20" s="69" t="s">
        <v>47</v>
      </c>
      <c r="Q20" s="884" t="s">
        <v>360</v>
      </c>
      <c r="R20" s="884" t="s">
        <v>360</v>
      </c>
    </row>
    <row r="21" spans="1:18" ht="21" customHeight="1">
      <c r="A21" s="34"/>
      <c r="B21" s="68" t="s">
        <v>50</v>
      </c>
      <c r="C21" s="1372" t="s">
        <v>445</v>
      </c>
      <c r="D21" s="1373"/>
      <c r="E21" s="1373"/>
      <c r="F21" s="1373"/>
      <c r="G21" s="1373"/>
      <c r="H21" s="1373" t="s">
        <v>445</v>
      </c>
      <c r="I21" s="1373"/>
      <c r="J21" s="1373"/>
      <c r="K21" s="1373"/>
      <c r="L21" s="1636"/>
      <c r="M21" s="34"/>
      <c r="N21" s="35"/>
      <c r="O21" s="34"/>
      <c r="P21" s="69" t="s">
        <v>50</v>
      </c>
      <c r="Q21" s="876" t="s">
        <v>445</v>
      </c>
      <c r="R21" s="876" t="s">
        <v>445</v>
      </c>
    </row>
    <row r="22" spans="1:18" ht="21">
      <c r="A22" s="34"/>
      <c r="B22" s="4" t="s">
        <v>55</v>
      </c>
      <c r="C22" s="1404" t="s">
        <v>227</v>
      </c>
      <c r="D22" s="1405"/>
      <c r="E22" s="1405"/>
      <c r="F22" s="1405"/>
      <c r="G22" s="1405"/>
      <c r="H22" s="1415" t="s">
        <v>227</v>
      </c>
      <c r="I22" s="1415"/>
      <c r="J22" s="1415"/>
      <c r="K22" s="1415"/>
      <c r="L22" s="1586"/>
      <c r="M22" s="34"/>
      <c r="N22" s="35"/>
      <c r="O22" s="34"/>
      <c r="P22" s="15" t="s">
        <v>55</v>
      </c>
      <c r="Q22" s="875" t="s">
        <v>227</v>
      </c>
      <c r="R22" s="875" t="s">
        <v>227</v>
      </c>
    </row>
    <row r="23" spans="1:18" ht="21">
      <c r="A23" s="34"/>
      <c r="B23" s="4" t="s">
        <v>58</v>
      </c>
      <c r="C23" s="1370" t="s">
        <v>321</v>
      </c>
      <c r="D23" s="1371"/>
      <c r="E23" s="1371"/>
      <c r="F23" s="1371"/>
      <c r="G23" s="1371"/>
      <c r="H23" s="1405" t="s">
        <v>321</v>
      </c>
      <c r="I23" s="1405"/>
      <c r="J23" s="1405"/>
      <c r="K23" s="1405"/>
      <c r="L23" s="1589"/>
      <c r="M23" s="34"/>
      <c r="N23" s="35"/>
      <c r="O23" s="34"/>
      <c r="P23" s="15" t="s">
        <v>58</v>
      </c>
      <c r="Q23" s="876" t="s">
        <v>321</v>
      </c>
      <c r="R23" s="876" t="s">
        <v>321</v>
      </c>
    </row>
    <row r="24" spans="1:18" ht="21">
      <c r="A24" s="34"/>
      <c r="B24" s="4" t="s">
        <v>61</v>
      </c>
      <c r="C24" s="1388">
        <v>45113</v>
      </c>
      <c r="D24" s="1389"/>
      <c r="E24" s="1389"/>
      <c r="F24" s="1389"/>
      <c r="G24" s="1389"/>
      <c r="H24" s="1389">
        <v>45113</v>
      </c>
      <c r="I24" s="1389"/>
      <c r="J24" s="1389"/>
      <c r="K24" s="1389"/>
      <c r="L24" s="1591"/>
      <c r="M24" s="34"/>
      <c r="N24" s="35"/>
      <c r="O24" s="34"/>
      <c r="P24" s="15" t="s">
        <v>61</v>
      </c>
      <c r="Q24" s="878">
        <v>45113</v>
      </c>
      <c r="R24" s="878">
        <v>45113</v>
      </c>
    </row>
    <row r="25" spans="1:18" ht="21">
      <c r="A25" s="34"/>
      <c r="B25" s="4" t="s">
        <v>62</v>
      </c>
      <c r="C25" s="1370" t="s">
        <v>116</v>
      </c>
      <c r="D25" s="1371"/>
      <c r="E25" s="1371"/>
      <c r="F25" s="1371"/>
      <c r="G25" s="1371"/>
      <c r="H25" s="1371" t="s">
        <v>116</v>
      </c>
      <c r="I25" s="1371"/>
      <c r="J25" s="1371"/>
      <c r="K25" s="1371"/>
      <c r="L25" s="1590"/>
      <c r="M25" s="34"/>
      <c r="N25" s="35"/>
      <c r="O25" s="34"/>
      <c r="P25" s="15" t="s">
        <v>62</v>
      </c>
      <c r="Q25" s="875" t="s">
        <v>116</v>
      </c>
      <c r="R25" s="875" t="s">
        <v>116</v>
      </c>
    </row>
    <row r="26" spans="1:18" ht="219" customHeight="1">
      <c r="A26" s="34"/>
      <c r="B26" s="4" t="s">
        <v>64</v>
      </c>
      <c r="C26" s="1402" t="s">
        <v>446</v>
      </c>
      <c r="D26" s="1390"/>
      <c r="E26" s="1390"/>
      <c r="F26" s="1390"/>
      <c r="G26" s="1390"/>
      <c r="H26" s="1390" t="s">
        <v>446</v>
      </c>
      <c r="I26" s="1390"/>
      <c r="J26" s="1390"/>
      <c r="K26" s="1390"/>
      <c r="L26" s="1588"/>
      <c r="M26" s="34"/>
      <c r="N26" s="35"/>
      <c r="O26" s="34"/>
      <c r="P26" s="15" t="s">
        <v>64</v>
      </c>
      <c r="Q26" s="1002" t="s">
        <v>1029</v>
      </c>
      <c r="R26" s="1002" t="s">
        <v>1029</v>
      </c>
    </row>
    <row r="27" spans="1:18" ht="58.5" customHeight="1">
      <c r="A27" s="34"/>
      <c r="B27" s="4" t="s">
        <v>68</v>
      </c>
      <c r="C27" s="1402" t="s">
        <v>447</v>
      </c>
      <c r="D27" s="1390"/>
      <c r="E27" s="1390"/>
      <c r="F27" s="1390"/>
      <c r="G27" s="1390"/>
      <c r="H27" s="1390" t="s">
        <v>447</v>
      </c>
      <c r="I27" s="1390"/>
      <c r="J27" s="1390"/>
      <c r="K27" s="1390"/>
      <c r="L27" s="1588"/>
      <c r="M27" s="34"/>
      <c r="N27" s="35"/>
      <c r="O27" s="34"/>
      <c r="P27" s="15" t="s">
        <v>68</v>
      </c>
      <c r="Q27" s="876" t="s">
        <v>447</v>
      </c>
      <c r="R27" s="876" t="s">
        <v>447</v>
      </c>
    </row>
    <row r="28" spans="1:18" ht="21">
      <c r="A28" s="34"/>
      <c r="B28" s="4" t="s">
        <v>75</v>
      </c>
      <c r="C28" s="1370" t="s">
        <v>448</v>
      </c>
      <c r="D28" s="1371"/>
      <c r="E28" s="1371"/>
      <c r="F28" s="1371"/>
      <c r="G28" s="1371"/>
      <c r="H28" s="1371" t="s">
        <v>448</v>
      </c>
      <c r="I28" s="1371"/>
      <c r="J28" s="1371"/>
      <c r="K28" s="1371"/>
      <c r="L28" s="1590"/>
      <c r="M28" s="34"/>
      <c r="N28" s="35"/>
      <c r="O28" s="34"/>
      <c r="P28" s="15" t="s">
        <v>75</v>
      </c>
      <c r="Q28" s="25" t="s">
        <v>1030</v>
      </c>
      <c r="R28" s="25" t="s">
        <v>1030</v>
      </c>
    </row>
    <row r="29" spans="1:18" ht="21">
      <c r="A29" s="34"/>
      <c r="B29" s="4" t="s">
        <v>77</v>
      </c>
      <c r="C29" s="1370" t="s">
        <v>78</v>
      </c>
      <c r="D29" s="1371"/>
      <c r="E29" s="1371"/>
      <c r="F29" s="1371"/>
      <c r="G29" s="1371"/>
      <c r="H29" s="1371" t="s">
        <v>78</v>
      </c>
      <c r="I29" s="1371"/>
      <c r="J29" s="1371"/>
      <c r="K29" s="1371"/>
      <c r="L29" s="1590"/>
      <c r="M29" s="34"/>
      <c r="N29" s="35"/>
      <c r="O29" s="34"/>
      <c r="P29" s="15" t="s">
        <v>77</v>
      </c>
      <c r="Q29" s="877" t="s">
        <v>78</v>
      </c>
      <c r="R29" s="877" t="s">
        <v>78</v>
      </c>
    </row>
    <row r="30" spans="1:18" ht="110.25" customHeight="1">
      <c r="A30" s="34"/>
      <c r="B30" s="4" t="s">
        <v>80</v>
      </c>
      <c r="C30" s="1402" t="s">
        <v>384</v>
      </c>
      <c r="D30" s="1390"/>
      <c r="E30" s="1390"/>
      <c r="F30" s="1390"/>
      <c r="G30" s="1390"/>
      <c r="H30" s="1390" t="s">
        <v>384</v>
      </c>
      <c r="I30" s="1390"/>
      <c r="J30" s="1390"/>
      <c r="K30" s="1390"/>
      <c r="L30" s="1588"/>
      <c r="M30" s="34"/>
      <c r="N30" s="35"/>
      <c r="O30" s="34"/>
      <c r="P30" s="15" t="s">
        <v>80</v>
      </c>
      <c r="Q30" s="25" t="s">
        <v>32</v>
      </c>
      <c r="R30" s="25" t="s">
        <v>32</v>
      </c>
    </row>
    <row r="31" spans="1:18" ht="194.25" customHeight="1">
      <c r="A31" s="34"/>
      <c r="B31" s="253" t="s">
        <v>82</v>
      </c>
      <c r="C31" s="1134" t="s">
        <v>449</v>
      </c>
      <c r="D31" s="1135"/>
      <c r="E31" s="1135"/>
      <c r="F31" s="1135"/>
      <c r="G31" s="1137"/>
      <c r="H31" s="1312" t="s">
        <v>32</v>
      </c>
      <c r="I31" s="1225"/>
      <c r="J31" s="1225"/>
      <c r="K31" s="1225"/>
      <c r="L31" s="1226"/>
      <c r="M31" s="34"/>
      <c r="N31" s="35"/>
      <c r="O31" s="34"/>
      <c r="P31" s="15" t="s">
        <v>82</v>
      </c>
      <c r="Q31" s="25" t="s">
        <v>449</v>
      </c>
      <c r="R31" s="25" t="s">
        <v>449</v>
      </c>
    </row>
    <row r="32" spans="1:18" ht="73.5" customHeight="1">
      <c r="A32" s="34"/>
      <c r="B32" s="38" t="s">
        <v>83</v>
      </c>
      <c r="C32" s="1600" t="s">
        <v>451</v>
      </c>
      <c r="D32" s="1601"/>
      <c r="E32" s="1601"/>
      <c r="F32" s="1601"/>
      <c r="G32" s="1601"/>
      <c r="H32" s="1608" t="s">
        <v>451</v>
      </c>
      <c r="I32" s="1609"/>
      <c r="J32" s="1609"/>
      <c r="K32" s="1609"/>
      <c r="L32" s="1610"/>
      <c r="M32" s="34"/>
      <c r="N32" s="35"/>
      <c r="O32" s="34"/>
      <c r="P32" s="16" t="s">
        <v>83</v>
      </c>
      <c r="Q32" s="1003" t="s">
        <v>450</v>
      </c>
      <c r="R32" s="1003" t="s">
        <v>450</v>
      </c>
    </row>
    <row r="33" spans="1:18" ht="114.75" customHeight="1">
      <c r="A33" s="34"/>
      <c r="B33" s="89" t="s">
        <v>88</v>
      </c>
      <c r="C33" s="1224" t="s">
        <v>32</v>
      </c>
      <c r="D33" s="1225"/>
      <c r="E33" s="1225"/>
      <c r="F33" s="1225"/>
      <c r="G33" s="1295"/>
      <c r="H33" s="1312" t="s">
        <v>32</v>
      </c>
      <c r="I33" s="1225"/>
      <c r="J33" s="1225"/>
      <c r="K33" s="1225"/>
      <c r="L33" s="1226"/>
      <c r="M33" s="34"/>
      <c r="N33" s="35"/>
      <c r="O33" s="34"/>
      <c r="P33" s="167" t="s">
        <v>88</v>
      </c>
      <c r="Q33" s="880" t="s">
        <v>32</v>
      </c>
      <c r="R33" s="880" t="s">
        <v>32</v>
      </c>
    </row>
    <row r="34" spans="1:18" ht="18.5">
      <c r="A34" s="34"/>
      <c r="B34" s="89" t="s">
        <v>90</v>
      </c>
      <c r="C34" s="1224" t="s">
        <v>32</v>
      </c>
      <c r="D34" s="1225"/>
      <c r="E34" s="1225"/>
      <c r="F34" s="1225"/>
      <c r="G34" s="1295"/>
      <c r="H34" s="1312" t="s">
        <v>32</v>
      </c>
      <c r="I34" s="1225"/>
      <c r="J34" s="1225"/>
      <c r="K34" s="1225"/>
      <c r="L34" s="1226"/>
      <c r="M34" s="34"/>
      <c r="N34" s="35"/>
      <c r="O34" s="34"/>
      <c r="P34" s="167" t="s">
        <v>90</v>
      </c>
      <c r="Q34" s="880" t="s">
        <v>32</v>
      </c>
      <c r="R34" s="880" t="s">
        <v>32</v>
      </c>
    </row>
    <row r="35" spans="1:18" ht="19" thickBot="1">
      <c r="A35" s="34"/>
      <c r="B35" s="191" t="s">
        <v>92</v>
      </c>
      <c r="C35" s="1279" t="s">
        <v>32</v>
      </c>
      <c r="D35" s="1280"/>
      <c r="E35" s="1280"/>
      <c r="F35" s="1280"/>
      <c r="G35" s="1602"/>
      <c r="H35" s="1603" t="s">
        <v>32</v>
      </c>
      <c r="I35" s="1280"/>
      <c r="J35" s="1280"/>
      <c r="K35" s="1280"/>
      <c r="L35" s="1281"/>
      <c r="M35" s="34"/>
      <c r="N35" s="35"/>
      <c r="O35" s="34"/>
      <c r="P35" s="169" t="s">
        <v>92</v>
      </c>
      <c r="Q35" s="882" t="s">
        <v>32</v>
      </c>
      <c r="R35" s="882" t="s">
        <v>32</v>
      </c>
    </row>
    <row r="36" spans="1:18" ht="18.5">
      <c r="A36" s="34"/>
      <c r="B36" s="1094" t="s">
        <v>93</v>
      </c>
      <c r="C36" s="346"/>
      <c r="D36" s="346"/>
      <c r="E36" s="346"/>
      <c r="F36" s="346"/>
      <c r="G36" s="346"/>
      <c r="H36" s="346"/>
      <c r="I36" s="346"/>
      <c r="J36" s="346"/>
      <c r="K36" s="346"/>
      <c r="L36" s="346"/>
      <c r="M36" s="34"/>
      <c r="N36" s="35"/>
      <c r="O36" s="34"/>
      <c r="P36" s="1285"/>
      <c r="Q36" s="1285"/>
      <c r="R36" s="1004"/>
    </row>
    <row r="37" spans="1:18" ht="38.25" customHeight="1">
      <c r="A37" s="34"/>
      <c r="B37" s="277" t="s">
        <v>1126</v>
      </c>
      <c r="C37" s="346"/>
      <c r="D37" s="346"/>
      <c r="E37" s="346"/>
      <c r="F37" s="346"/>
      <c r="G37" s="346"/>
      <c r="H37" s="346"/>
      <c r="I37" s="346"/>
      <c r="J37" s="346"/>
      <c r="K37" s="346"/>
      <c r="L37" s="346"/>
      <c r="M37" s="34"/>
      <c r="N37" s="35"/>
      <c r="O37" s="34"/>
      <c r="P37" s="1272"/>
      <c r="Q37" s="1272"/>
      <c r="R37" s="1004"/>
    </row>
    <row r="38" spans="1:18" ht="18.5">
      <c r="A38" s="34"/>
      <c r="B38" s="277" t="s">
        <v>452</v>
      </c>
      <c r="C38" s="277"/>
      <c r="D38" s="277"/>
      <c r="E38" s="277"/>
      <c r="F38" s="277"/>
      <c r="G38" s="277"/>
      <c r="H38" s="277"/>
      <c r="I38" s="277"/>
      <c r="J38" s="277"/>
      <c r="K38" s="277"/>
      <c r="L38" s="277"/>
      <c r="M38" s="34"/>
      <c r="N38" s="35"/>
      <c r="O38" s="34"/>
      <c r="P38" s="1162"/>
      <c r="Q38" s="1162"/>
      <c r="R38" s="998"/>
    </row>
    <row r="39" spans="1:18" ht="18.5">
      <c r="A39" s="34"/>
      <c r="B39" s="77" t="s">
        <v>453</v>
      </c>
      <c r="C39" s="77"/>
      <c r="D39" s="77"/>
      <c r="E39" s="77"/>
      <c r="F39" s="77"/>
      <c r="G39" s="77"/>
      <c r="H39" s="77"/>
      <c r="I39" s="77"/>
      <c r="J39" s="77"/>
      <c r="K39" s="77"/>
      <c r="L39" s="77"/>
      <c r="M39" s="34"/>
      <c r="N39" s="35"/>
      <c r="O39" s="34"/>
      <c r="P39" s="34"/>
      <c r="Q39" s="232"/>
      <c r="R39" s="232"/>
    </row>
    <row r="40" spans="1:18" ht="18.5">
      <c r="A40" s="34"/>
      <c r="B40" s="232" t="s">
        <v>1094</v>
      </c>
      <c r="C40" s="346"/>
      <c r="D40" s="346"/>
      <c r="E40" s="346"/>
      <c r="F40" s="346"/>
      <c r="G40" s="346"/>
      <c r="H40" s="346"/>
      <c r="I40" s="346"/>
      <c r="J40" s="346"/>
      <c r="K40" s="346"/>
      <c r="L40" s="346"/>
      <c r="M40" s="34"/>
      <c r="N40" s="35"/>
      <c r="O40" s="34"/>
      <c r="P40" s="1272"/>
      <c r="Q40" s="1272"/>
      <c r="R40" s="1004"/>
    </row>
    <row r="41" spans="1:18" ht="18.5">
      <c r="A41" s="34"/>
      <c r="B41" s="282"/>
      <c r="C41" s="282"/>
      <c r="D41" s="282"/>
      <c r="E41" s="282"/>
      <c r="F41" s="282"/>
      <c r="G41" s="282"/>
      <c r="H41" s="282"/>
      <c r="I41" s="282"/>
      <c r="J41" s="282"/>
      <c r="K41" s="282"/>
      <c r="L41" s="282"/>
      <c r="M41" s="34"/>
      <c r="N41" s="35"/>
      <c r="O41" s="34"/>
      <c r="P41" s="34"/>
      <c r="Q41" s="232"/>
      <c r="R41" s="232"/>
    </row>
    <row r="42" spans="1:18" ht="18.5">
      <c r="A42" s="34"/>
      <c r="B42" s="34"/>
      <c r="C42" s="34"/>
      <c r="D42" s="34"/>
      <c r="E42" s="34"/>
      <c r="F42" s="34"/>
      <c r="G42" s="34"/>
      <c r="H42" s="34"/>
      <c r="I42" s="34"/>
      <c r="J42" s="34"/>
      <c r="K42" s="34"/>
      <c r="L42" s="34"/>
      <c r="M42" s="34"/>
      <c r="N42" s="35"/>
      <c r="O42" s="34"/>
      <c r="P42" s="34"/>
      <c r="Q42" s="232"/>
      <c r="R42" s="232"/>
    </row>
  </sheetData>
  <sheetProtection selectLockedCells="1"/>
  <mergeCells count="63">
    <mergeCell ref="Q7:R7"/>
    <mergeCell ref="Q8:R8"/>
    <mergeCell ref="Q9:R9"/>
    <mergeCell ref="Q10:R10"/>
    <mergeCell ref="P36:Q36"/>
    <mergeCell ref="P37:Q37"/>
    <mergeCell ref="P38:Q38"/>
    <mergeCell ref="P40:Q40"/>
    <mergeCell ref="C35:G35"/>
    <mergeCell ref="H35:L35"/>
    <mergeCell ref="C33:G33"/>
    <mergeCell ref="H33:L33"/>
    <mergeCell ref="C34:G34"/>
    <mergeCell ref="H34:L34"/>
    <mergeCell ref="C31:G31"/>
    <mergeCell ref="H31:L31"/>
    <mergeCell ref="C32:G32"/>
    <mergeCell ref="H32:L32"/>
    <mergeCell ref="C29:G29"/>
    <mergeCell ref="H29:L29"/>
    <mergeCell ref="C30:G30"/>
    <mergeCell ref="H30:L30"/>
    <mergeCell ref="C27:G27"/>
    <mergeCell ref="H27:L27"/>
    <mergeCell ref="C28:G28"/>
    <mergeCell ref="H28:L28"/>
    <mergeCell ref="C25:G25"/>
    <mergeCell ref="H25:L25"/>
    <mergeCell ref="C26:G26"/>
    <mergeCell ref="H26:L26"/>
    <mergeCell ref="C23:G23"/>
    <mergeCell ref="H23:L23"/>
    <mergeCell ref="C24:G24"/>
    <mergeCell ref="H24:L24"/>
    <mergeCell ref="C21:G21"/>
    <mergeCell ref="H21:L21"/>
    <mergeCell ref="C22:G22"/>
    <mergeCell ref="H22:L22"/>
    <mergeCell ref="C19:G19"/>
    <mergeCell ref="H19:L19"/>
    <mergeCell ref="C20:G20"/>
    <mergeCell ref="H20:L20"/>
    <mergeCell ref="C17:G17"/>
    <mergeCell ref="H17:L17"/>
    <mergeCell ref="C18:G18"/>
    <mergeCell ref="H18:L18"/>
    <mergeCell ref="B4:B5"/>
    <mergeCell ref="C10:L10"/>
    <mergeCell ref="C15:G15"/>
    <mergeCell ref="H15:L15"/>
    <mergeCell ref="C16:G16"/>
    <mergeCell ref="H16:L16"/>
    <mergeCell ref="C14:G14"/>
    <mergeCell ref="H14:L14"/>
    <mergeCell ref="C7:L7"/>
    <mergeCell ref="C8:L8"/>
    <mergeCell ref="C9:L9"/>
    <mergeCell ref="C13:G13"/>
    <mergeCell ref="H13:L13"/>
    <mergeCell ref="C11:G11"/>
    <mergeCell ref="H11:L11"/>
    <mergeCell ref="C12:G12"/>
    <mergeCell ref="H12:L12"/>
  </mergeCells>
  <hyperlinks>
    <hyperlink ref="C32" r:id="rId1" xr:uid="{96F94406-115F-4FB2-B74C-098474ABA7DF}"/>
    <hyperlink ref="H32" r:id="rId2" xr:uid="{6B12AADE-EE9D-489C-911B-EAD823966E09}"/>
    <hyperlink ref="Q32" r:id="rId3" xr:uid="{E699E107-FFC6-41A3-A228-2418E7873590}"/>
    <hyperlink ref="R32" r:id="rId4" xr:uid="{E5F67102-72FA-40C8-87DD-535918A0EC75}"/>
  </hyperlinks>
  <pageMargins left="0.25" right="0.25" top="0.75" bottom="0.75" header="0.3" footer="0.3"/>
  <pageSetup paperSize="8" scale="52"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2:Y60"/>
  <sheetViews>
    <sheetView showGridLines="0" zoomScale="55" zoomScaleNormal="55" workbookViewId="0">
      <selection activeCell="L18" sqref="L18"/>
    </sheetView>
  </sheetViews>
  <sheetFormatPr defaultRowHeight="14.5"/>
  <cols>
    <col min="1" max="1" width="5.6328125" customWidth="1"/>
    <col min="2" max="2" width="77.54296875" customWidth="1"/>
    <col min="3" max="3" width="13.6328125" customWidth="1"/>
    <col min="4" max="4" width="31.453125" customWidth="1"/>
    <col min="5" max="5" width="52.36328125" bestFit="1" customWidth="1"/>
    <col min="6" max="6" width="52.36328125" customWidth="1"/>
    <col min="7" max="7" width="18.453125" customWidth="1"/>
    <col min="8" max="9" width="10.6328125" customWidth="1"/>
    <col min="10" max="10" width="20.36328125" customWidth="1"/>
    <col min="11" max="11" width="24.36328125" customWidth="1"/>
    <col min="12" max="12" width="82" customWidth="1"/>
    <col min="14" max="14" width="9.36328125" style="10"/>
    <col min="16" max="17" width="75.36328125" customWidth="1"/>
    <col min="18" max="18" width="68.36328125" customWidth="1"/>
  </cols>
  <sheetData>
    <row r="2" spans="2:25" ht="47.25" customHeight="1">
      <c r="B2" s="1213" t="str">
        <f>[1]Cholera!B2</f>
        <v>ON THE                              MENU</v>
      </c>
      <c r="C2" s="1213"/>
      <c r="D2" s="1213"/>
      <c r="E2" s="1213"/>
      <c r="F2" s="1213"/>
      <c r="G2" s="1213"/>
      <c r="H2" s="1213"/>
      <c r="I2" s="1213"/>
      <c r="J2" s="1213"/>
      <c r="K2" s="1213"/>
      <c r="L2" s="266"/>
      <c r="M2" s="266"/>
      <c r="P2" s="1184" t="str">
        <f>[1]Cholera!P2</f>
        <v>OTHER PREQUALIFIED VACCINES NOT ON THE GAVI MENU</v>
      </c>
      <c r="Q2" s="1184"/>
      <c r="R2" s="1184"/>
    </row>
    <row r="3" spans="2:25" ht="15" customHeight="1">
      <c r="B3" s="34"/>
      <c r="C3" s="34"/>
      <c r="D3" s="34"/>
      <c r="E3" s="34"/>
      <c r="F3" s="34"/>
      <c r="G3" s="34"/>
      <c r="H3" s="34"/>
      <c r="I3" s="34"/>
      <c r="J3" s="34"/>
      <c r="K3" s="34"/>
      <c r="L3" s="34"/>
      <c r="M3" s="34"/>
      <c r="N3" s="35"/>
      <c r="O3" s="34"/>
      <c r="P3" s="1162" t="str">
        <f>[1]Cholera!P3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Q3" s="1162"/>
      <c r="R3" s="1162"/>
      <c r="S3" s="34"/>
      <c r="T3" s="34"/>
      <c r="U3" s="34"/>
      <c r="V3" s="34"/>
      <c r="W3" s="34"/>
      <c r="X3" s="34"/>
      <c r="Y3" s="34"/>
    </row>
    <row r="4" spans="2:25" ht="35.25" customHeight="1">
      <c r="B4" s="1162" t="str">
        <f>[1]Cholera!B4</f>
        <v xml:space="preserve">The vaccines listed below are currently offered by Gavi and listed in the country application portal.   
</v>
      </c>
      <c r="C4" s="1162"/>
      <c r="D4" s="1162"/>
      <c r="E4" s="1162"/>
      <c r="F4" s="1162"/>
      <c r="G4" s="1162"/>
      <c r="H4" s="346"/>
      <c r="I4" s="346"/>
      <c r="J4" s="346"/>
      <c r="K4" s="34"/>
      <c r="L4" s="34"/>
      <c r="M4" s="34"/>
      <c r="N4" s="35"/>
      <c r="O4" s="34"/>
      <c r="P4" s="1162"/>
      <c r="Q4" s="1162"/>
      <c r="R4" s="1162"/>
      <c r="S4" s="34"/>
      <c r="T4" s="34"/>
      <c r="U4" s="34"/>
      <c r="V4" s="34"/>
      <c r="W4" s="34"/>
      <c r="X4" s="34"/>
      <c r="Y4" s="34"/>
    </row>
    <row r="5" spans="2:25" ht="18.5">
      <c r="B5" s="1162"/>
      <c r="C5" s="1162"/>
      <c r="D5" s="1162"/>
      <c r="E5" s="1162"/>
      <c r="F5" s="1162"/>
      <c r="G5" s="1162"/>
      <c r="H5" s="346"/>
      <c r="I5" s="346"/>
      <c r="J5" s="346"/>
      <c r="K5" s="80"/>
      <c r="L5" s="80"/>
      <c r="M5" s="34"/>
      <c r="N5" s="35"/>
      <c r="O5" s="34"/>
      <c r="P5" s="1162"/>
      <c r="Q5" s="1162"/>
      <c r="R5" s="1162"/>
      <c r="S5" s="34"/>
      <c r="T5" s="34"/>
      <c r="U5" s="34"/>
      <c r="V5" s="34"/>
      <c r="W5" s="34"/>
      <c r="X5" s="34"/>
      <c r="Y5" s="34"/>
    </row>
    <row r="6" spans="2:25" ht="15.75" customHeight="1" thickBot="1">
      <c r="B6" s="34"/>
      <c r="C6" s="34"/>
      <c r="D6" s="80"/>
      <c r="E6" s="80"/>
      <c r="F6" s="80"/>
      <c r="G6" s="1688"/>
      <c r="H6" s="1688"/>
      <c r="I6" s="1688"/>
      <c r="J6" s="1688"/>
      <c r="K6" s="1688"/>
      <c r="L6" s="92"/>
      <c r="M6" s="34"/>
      <c r="N6" s="35"/>
      <c r="O6" s="34"/>
      <c r="P6" s="34"/>
      <c r="Q6" s="34"/>
      <c r="R6" s="34"/>
      <c r="S6" s="34"/>
      <c r="T6" s="34"/>
      <c r="U6" s="34"/>
      <c r="V6" s="34"/>
      <c r="W6" s="34"/>
      <c r="X6" s="34"/>
      <c r="Y6" s="34"/>
    </row>
    <row r="7" spans="2:25" ht="21">
      <c r="B7" s="831" t="s">
        <v>16</v>
      </c>
      <c r="C7" s="1698" t="s">
        <v>454</v>
      </c>
      <c r="D7" s="1699"/>
      <c r="E7" s="1699"/>
      <c r="F7" s="1699"/>
      <c r="G7" s="1699"/>
      <c r="H7" s="1699"/>
      <c r="I7" s="1699"/>
      <c r="J7" s="1699"/>
      <c r="K7" s="1699"/>
      <c r="L7" s="1700"/>
      <c r="M7" s="34"/>
      <c r="N7" s="35"/>
      <c r="O7" s="34"/>
      <c r="P7" s="14" t="s">
        <v>16</v>
      </c>
      <c r="Q7" s="1694" t="s">
        <v>454</v>
      </c>
      <c r="R7" s="1695"/>
      <c r="S7" s="34"/>
      <c r="T7" s="34"/>
      <c r="U7" s="34"/>
      <c r="V7" s="34"/>
      <c r="W7" s="34"/>
      <c r="X7" s="34"/>
      <c r="Y7" s="34"/>
    </row>
    <row r="8" spans="2:25" ht="37">
      <c r="B8" s="832" t="s">
        <v>18</v>
      </c>
      <c r="C8" s="1574" t="s">
        <v>455</v>
      </c>
      <c r="D8" s="1575"/>
      <c r="E8" s="1575"/>
      <c r="F8" s="1575"/>
      <c r="G8" s="1689" t="s">
        <v>456</v>
      </c>
      <c r="H8" s="1689"/>
      <c r="I8" s="1689"/>
      <c r="J8" s="1689"/>
      <c r="K8" s="1690"/>
      <c r="L8" s="928" t="s">
        <v>457</v>
      </c>
      <c r="M8" s="142"/>
      <c r="N8" s="35"/>
      <c r="O8" s="34"/>
      <c r="P8" s="15" t="s">
        <v>18</v>
      </c>
      <c r="Q8" s="1696" t="s">
        <v>455</v>
      </c>
      <c r="R8" s="1697"/>
      <c r="S8" s="34"/>
      <c r="T8" s="34"/>
      <c r="U8" s="34"/>
      <c r="V8" s="34"/>
      <c r="W8" s="34"/>
      <c r="X8" s="34"/>
      <c r="Y8" s="34"/>
    </row>
    <row r="9" spans="2:25" ht="21">
      <c r="B9" s="832" t="s">
        <v>20</v>
      </c>
      <c r="C9" s="1165" t="s">
        <v>458</v>
      </c>
      <c r="D9" s="1167"/>
      <c r="E9" s="1178" t="s">
        <v>459</v>
      </c>
      <c r="F9" s="1166"/>
      <c r="G9" s="1371" t="s">
        <v>460</v>
      </c>
      <c r="H9" s="1371"/>
      <c r="I9" s="1371"/>
      <c r="J9" s="1371"/>
      <c r="K9" s="1178"/>
      <c r="L9" s="929" t="s">
        <v>461</v>
      </c>
      <c r="M9" s="142"/>
      <c r="N9" s="35"/>
      <c r="O9" s="34"/>
      <c r="P9" s="15" t="s">
        <v>20</v>
      </c>
      <c r="Q9" s="1459" t="s">
        <v>458</v>
      </c>
      <c r="R9" s="1461"/>
      <c r="S9" s="34"/>
      <c r="T9" s="34"/>
      <c r="U9" s="34"/>
      <c r="V9" s="34"/>
      <c r="W9" s="34"/>
      <c r="X9" s="34"/>
      <c r="Y9" s="34"/>
    </row>
    <row r="10" spans="2:25" ht="21">
      <c r="B10" s="833" t="s">
        <v>47</v>
      </c>
      <c r="C10" s="1692" t="s">
        <v>462</v>
      </c>
      <c r="D10" s="1693"/>
      <c r="E10" s="1682" t="s">
        <v>463</v>
      </c>
      <c r="F10" s="1683"/>
      <c r="G10" s="1691" t="s">
        <v>464</v>
      </c>
      <c r="H10" s="1691"/>
      <c r="I10" s="1691"/>
      <c r="J10" s="1691"/>
      <c r="K10" s="1682"/>
      <c r="L10" s="930" t="s">
        <v>465</v>
      </c>
      <c r="M10" s="142"/>
      <c r="N10" s="35"/>
      <c r="O10" s="34"/>
      <c r="P10" s="69" t="s">
        <v>47</v>
      </c>
      <c r="Q10" s="1677" t="s">
        <v>462</v>
      </c>
      <c r="R10" s="1678"/>
      <c r="S10" s="34"/>
      <c r="T10" s="34"/>
      <c r="U10" s="34"/>
      <c r="V10" s="34"/>
      <c r="W10" s="34"/>
      <c r="X10" s="34"/>
      <c r="Y10" s="34"/>
    </row>
    <row r="11" spans="2:25" ht="21">
      <c r="B11" s="833" t="s">
        <v>50</v>
      </c>
      <c r="C11" s="1257" t="s">
        <v>466</v>
      </c>
      <c r="D11" s="1297"/>
      <c r="E11" s="1296" t="s">
        <v>467</v>
      </c>
      <c r="F11" s="1258"/>
      <c r="G11" s="1373" t="s">
        <v>1124</v>
      </c>
      <c r="H11" s="1373"/>
      <c r="I11" s="1373"/>
      <c r="J11" s="1373"/>
      <c r="K11" s="1296"/>
      <c r="L11" s="931" t="s">
        <v>468</v>
      </c>
      <c r="M11" s="267"/>
      <c r="N11" s="35"/>
      <c r="O11" s="34"/>
      <c r="P11" s="69" t="s">
        <v>50</v>
      </c>
      <c r="Q11" s="1679" t="s">
        <v>466</v>
      </c>
      <c r="R11" s="1680"/>
      <c r="S11" s="34"/>
      <c r="T11" s="34"/>
      <c r="U11" s="34"/>
      <c r="V11" s="34"/>
      <c r="W11" s="34"/>
      <c r="X11" s="34"/>
      <c r="Y11" s="34"/>
    </row>
    <row r="12" spans="2:25" ht="21">
      <c r="B12" s="832" t="s">
        <v>55</v>
      </c>
      <c r="C12" s="1260" t="s">
        <v>152</v>
      </c>
      <c r="D12" s="1327"/>
      <c r="E12" s="1431" t="s">
        <v>227</v>
      </c>
      <c r="F12" s="1261"/>
      <c r="G12" s="1371" t="s">
        <v>469</v>
      </c>
      <c r="H12" s="1371"/>
      <c r="I12" s="1371"/>
      <c r="J12" s="1371"/>
      <c r="K12" s="1178"/>
      <c r="L12" s="932" t="s">
        <v>227</v>
      </c>
      <c r="M12" s="268"/>
      <c r="N12" s="35"/>
      <c r="O12" s="34"/>
      <c r="P12" s="15" t="s">
        <v>55</v>
      </c>
      <c r="Q12" s="1519" t="s">
        <v>152</v>
      </c>
      <c r="R12" s="1681"/>
      <c r="S12" s="34"/>
      <c r="T12" s="34"/>
      <c r="U12" s="34"/>
      <c r="V12" s="34"/>
      <c r="W12" s="34"/>
      <c r="X12" s="34"/>
      <c r="Y12" s="34"/>
    </row>
    <row r="13" spans="2:25" ht="21" customHeight="1">
      <c r="B13" s="832" t="s">
        <v>58</v>
      </c>
      <c r="C13" s="1686" t="s">
        <v>470</v>
      </c>
      <c r="D13" s="1687"/>
      <c r="E13" s="1684" t="s">
        <v>471</v>
      </c>
      <c r="F13" s="1685"/>
      <c r="G13" s="1671" t="s">
        <v>470</v>
      </c>
      <c r="H13" s="1671"/>
      <c r="I13" s="1671"/>
      <c r="J13" s="1671"/>
      <c r="K13" s="1672"/>
      <c r="L13" s="933" t="s">
        <v>472</v>
      </c>
      <c r="M13" s="269"/>
      <c r="N13" s="35"/>
      <c r="O13" s="34"/>
      <c r="P13" s="15" t="s">
        <v>58</v>
      </c>
      <c r="Q13" s="1526" t="s">
        <v>470</v>
      </c>
      <c r="R13" s="1548"/>
      <c r="S13" s="34"/>
      <c r="T13" s="34"/>
      <c r="U13" s="34"/>
      <c r="V13" s="34"/>
      <c r="W13" s="34"/>
      <c r="X13" s="34"/>
      <c r="Y13" s="34"/>
    </row>
    <row r="14" spans="2:25" ht="45" customHeight="1">
      <c r="B14" s="834" t="s">
        <v>25</v>
      </c>
      <c r="C14" s="1406" t="s">
        <v>473</v>
      </c>
      <c r="D14" s="1408"/>
      <c r="E14" s="482" t="s">
        <v>474</v>
      </c>
      <c r="F14" s="531" t="s">
        <v>475</v>
      </c>
      <c r="G14" s="1430" t="s">
        <v>476</v>
      </c>
      <c r="H14" s="1407"/>
      <c r="I14" s="1408"/>
      <c r="J14" s="1430" t="s">
        <v>477</v>
      </c>
      <c r="K14" s="1408"/>
      <c r="L14" s="912" t="s">
        <v>478</v>
      </c>
      <c r="M14" s="270"/>
      <c r="N14" s="35"/>
      <c r="O14" s="34"/>
      <c r="P14" s="28" t="s">
        <v>25</v>
      </c>
      <c r="Q14" s="387" t="s">
        <v>479</v>
      </c>
      <c r="R14" s="29" t="s">
        <v>134</v>
      </c>
      <c r="S14" s="34"/>
      <c r="T14" s="34"/>
      <c r="U14" s="34"/>
      <c r="V14" s="34"/>
      <c r="W14" s="34"/>
      <c r="X14" s="34"/>
      <c r="Y14" s="34"/>
    </row>
    <row r="15" spans="2:25" ht="34.5" customHeight="1">
      <c r="B15" s="1056" t="s">
        <v>1050</v>
      </c>
      <c r="C15" s="1673" t="s">
        <v>198</v>
      </c>
      <c r="D15" s="1674"/>
      <c r="E15" s="512" t="s">
        <v>198</v>
      </c>
      <c r="F15" s="318" t="s">
        <v>198</v>
      </c>
      <c r="G15" s="1675" t="s">
        <v>198</v>
      </c>
      <c r="H15" s="1676"/>
      <c r="I15" s="1674"/>
      <c r="J15" s="1675" t="s">
        <v>198</v>
      </c>
      <c r="K15" s="1674"/>
      <c r="L15" s="913" t="s">
        <v>480</v>
      </c>
      <c r="M15" s="271"/>
      <c r="N15" s="35"/>
      <c r="O15" s="34"/>
      <c r="P15" s="16" t="s">
        <v>1046</v>
      </c>
      <c r="Q15" s="12" t="s">
        <v>32</v>
      </c>
      <c r="R15" s="12" t="s">
        <v>32</v>
      </c>
      <c r="S15" s="34"/>
      <c r="T15" s="34"/>
      <c r="U15" s="34"/>
      <c r="V15" s="34"/>
      <c r="W15" s="34"/>
      <c r="X15" s="34"/>
      <c r="Y15" s="34"/>
    </row>
    <row r="16" spans="2:25" ht="18.5">
      <c r="B16" s="835" t="s">
        <v>35</v>
      </c>
      <c r="C16" s="1165" t="s">
        <v>136</v>
      </c>
      <c r="D16" s="1167"/>
      <c r="E16" s="360" t="s">
        <v>136</v>
      </c>
      <c r="F16" s="351" t="s">
        <v>136</v>
      </c>
      <c r="G16" s="1178" t="s">
        <v>136</v>
      </c>
      <c r="H16" s="1166"/>
      <c r="I16" s="1167"/>
      <c r="J16" s="1178" t="s">
        <v>136</v>
      </c>
      <c r="K16" s="1167"/>
      <c r="L16" s="914" t="s">
        <v>136</v>
      </c>
      <c r="M16" s="142"/>
      <c r="N16" s="35"/>
      <c r="O16" s="34"/>
      <c r="P16" s="37" t="s">
        <v>35</v>
      </c>
      <c r="Q16" s="12" t="s">
        <v>32</v>
      </c>
      <c r="R16" s="12" t="s">
        <v>32</v>
      </c>
      <c r="S16" s="34"/>
      <c r="T16" s="34"/>
      <c r="U16" s="34"/>
      <c r="V16" s="34"/>
      <c r="W16" s="34"/>
      <c r="X16" s="34"/>
      <c r="Y16" s="34"/>
    </row>
    <row r="17" spans="2:25" ht="21">
      <c r="B17" s="836" t="s">
        <v>36</v>
      </c>
      <c r="C17" s="1224" t="s">
        <v>481</v>
      </c>
      <c r="D17" s="1295"/>
      <c r="E17" s="331" t="s">
        <v>481</v>
      </c>
      <c r="F17" s="349" t="s">
        <v>481</v>
      </c>
      <c r="G17" s="1312" t="s">
        <v>481</v>
      </c>
      <c r="H17" s="1225"/>
      <c r="I17" s="1295"/>
      <c r="J17" s="1312" t="s">
        <v>481</v>
      </c>
      <c r="K17" s="1295"/>
      <c r="L17" s="915" t="s">
        <v>481</v>
      </c>
      <c r="M17" s="142"/>
      <c r="N17" s="35"/>
      <c r="O17" s="34"/>
      <c r="P17" s="16" t="s">
        <v>38</v>
      </c>
      <c r="Q17" s="382" t="s">
        <v>482</v>
      </c>
      <c r="R17" s="23" t="s">
        <v>481</v>
      </c>
      <c r="S17" s="34"/>
      <c r="T17" s="34"/>
      <c r="U17" s="34"/>
      <c r="V17" s="34"/>
      <c r="W17" s="34"/>
      <c r="X17" s="34"/>
      <c r="Y17" s="34"/>
    </row>
    <row r="18" spans="2:25" ht="21">
      <c r="B18" s="1057" t="s">
        <v>1056</v>
      </c>
      <c r="C18" s="1421" t="s">
        <v>1148</v>
      </c>
      <c r="D18" s="1381"/>
      <c r="E18" s="335">
        <v>2.9</v>
      </c>
      <c r="F18" s="825" t="s">
        <v>1147</v>
      </c>
      <c r="G18" s="1379">
        <v>3.3</v>
      </c>
      <c r="H18" s="1380"/>
      <c r="I18" s="1381"/>
      <c r="J18" s="1379">
        <v>2.75</v>
      </c>
      <c r="K18" s="1381"/>
      <c r="L18" s="916" t="s">
        <v>1088</v>
      </c>
      <c r="M18" s="333"/>
      <c r="N18" s="35"/>
      <c r="O18" s="34"/>
      <c r="P18" s="61" t="s">
        <v>1054</v>
      </c>
      <c r="Q18" s="72" t="s">
        <v>32</v>
      </c>
      <c r="R18" s="72" t="s">
        <v>32</v>
      </c>
      <c r="S18" s="34"/>
      <c r="T18" s="34"/>
      <c r="U18" s="34"/>
      <c r="V18" s="34"/>
      <c r="W18" s="34"/>
      <c r="X18" s="34"/>
      <c r="Y18" s="34"/>
    </row>
    <row r="19" spans="2:25" ht="18.5">
      <c r="B19" s="837" t="s">
        <v>42</v>
      </c>
      <c r="C19" s="1666">
        <v>3</v>
      </c>
      <c r="D19" s="1667"/>
      <c r="E19" s="336">
        <v>3</v>
      </c>
      <c r="F19" s="532">
        <v>3</v>
      </c>
      <c r="G19" s="1668">
        <v>3</v>
      </c>
      <c r="H19" s="1669"/>
      <c r="I19" s="1670"/>
      <c r="J19" s="1668">
        <v>3</v>
      </c>
      <c r="K19" s="1670"/>
      <c r="L19" s="917">
        <v>3</v>
      </c>
      <c r="M19" s="272"/>
      <c r="N19" s="35"/>
      <c r="O19" s="34"/>
      <c r="P19" s="61" t="s">
        <v>42</v>
      </c>
      <c r="Q19" s="154">
        <v>3</v>
      </c>
      <c r="R19" s="154">
        <v>3</v>
      </c>
      <c r="S19" s="34"/>
      <c r="T19" s="34"/>
      <c r="U19" s="34"/>
      <c r="V19" s="34"/>
      <c r="W19" s="34"/>
      <c r="X19" s="34"/>
      <c r="Y19" s="34"/>
    </row>
    <row r="20" spans="2:25" ht="21">
      <c r="B20" s="1058" t="s">
        <v>1057</v>
      </c>
      <c r="C20" s="1421">
        <v>8.6999999999999993</v>
      </c>
      <c r="D20" s="1381"/>
      <c r="E20" s="335">
        <f>+E19*E18</f>
        <v>8.6999999999999993</v>
      </c>
      <c r="F20" s="530">
        <v>6</v>
      </c>
      <c r="G20" s="1379">
        <f>G18*3</f>
        <v>9.8999999999999986</v>
      </c>
      <c r="H20" s="1380"/>
      <c r="I20" s="1381"/>
      <c r="J20" s="1379">
        <f>J18*J19</f>
        <v>8.25</v>
      </c>
      <c r="K20" s="1381"/>
      <c r="L20" s="862" t="s">
        <v>1089</v>
      </c>
      <c r="M20" s="273"/>
      <c r="N20" s="35"/>
      <c r="O20" s="34"/>
      <c r="P20" s="64" t="s">
        <v>1055</v>
      </c>
      <c r="Q20" s="72" t="s">
        <v>32</v>
      </c>
      <c r="R20" s="72" t="s">
        <v>32</v>
      </c>
      <c r="S20" s="34"/>
      <c r="T20" s="34"/>
      <c r="U20" s="34"/>
      <c r="V20" s="34"/>
      <c r="W20" s="34"/>
      <c r="X20" s="34"/>
      <c r="Y20" s="34"/>
    </row>
    <row r="21" spans="2:25" ht="21">
      <c r="B21" s="838" t="s">
        <v>106</v>
      </c>
      <c r="C21" s="1657">
        <v>0.08</v>
      </c>
      <c r="D21" s="1658"/>
      <c r="E21" s="826">
        <v>0.05</v>
      </c>
      <c r="F21" s="824">
        <v>0.08</v>
      </c>
      <c r="G21" s="1659">
        <v>0.05</v>
      </c>
      <c r="H21" s="1660"/>
      <c r="I21" s="1658"/>
      <c r="J21" s="1659">
        <v>0.08</v>
      </c>
      <c r="K21" s="1658"/>
      <c r="L21" s="918">
        <v>0.08</v>
      </c>
      <c r="M21" s="272"/>
      <c r="N21" s="35"/>
      <c r="O21" s="34"/>
      <c r="P21" s="64" t="s">
        <v>44</v>
      </c>
      <c r="Q21" s="125" t="s">
        <v>32</v>
      </c>
      <c r="R21" s="125" t="s">
        <v>32</v>
      </c>
      <c r="S21" s="34"/>
      <c r="T21" s="34"/>
      <c r="U21" s="34"/>
      <c r="V21" s="34"/>
      <c r="W21" s="34"/>
      <c r="X21" s="34"/>
      <c r="Y21" s="34"/>
    </row>
    <row r="22" spans="2:25" ht="33" customHeight="1">
      <c r="B22" s="838" t="s">
        <v>107</v>
      </c>
      <c r="C22" s="1661">
        <v>0.08</v>
      </c>
      <c r="D22" s="1662"/>
      <c r="E22" s="829">
        <v>0.05</v>
      </c>
      <c r="F22" s="830">
        <v>0.08</v>
      </c>
      <c r="G22" s="1663">
        <v>0.05</v>
      </c>
      <c r="H22" s="1664"/>
      <c r="I22" s="1662"/>
      <c r="J22" s="1663">
        <v>0.08</v>
      </c>
      <c r="K22" s="1665"/>
      <c r="L22" s="918">
        <v>0.08</v>
      </c>
      <c r="M22" s="274"/>
      <c r="N22" s="35"/>
      <c r="O22" s="34"/>
      <c r="P22" s="64" t="s">
        <v>45</v>
      </c>
      <c r="Q22" s="66" t="s">
        <v>32</v>
      </c>
      <c r="R22" s="66" t="s">
        <v>32</v>
      </c>
      <c r="S22" s="34"/>
      <c r="T22" s="34"/>
      <c r="U22" s="34"/>
      <c r="V22" s="34"/>
      <c r="W22" s="34"/>
      <c r="X22" s="34"/>
      <c r="Y22" s="34"/>
    </row>
    <row r="23" spans="2:25" ht="37.5" customHeight="1">
      <c r="B23" s="1058" t="s">
        <v>1053</v>
      </c>
      <c r="C23" s="1653">
        <f>C20/(1-C22)</f>
        <v>9.4565217391304337</v>
      </c>
      <c r="D23" s="1654"/>
      <c r="E23" s="827">
        <f>+E20/(1-E22)</f>
        <v>9.1578947368421044</v>
      </c>
      <c r="F23" s="828">
        <f>F20/(1-F22)</f>
        <v>6.5217391304347823</v>
      </c>
      <c r="G23" s="1655">
        <f>G20/(1-G22)</f>
        <v>10.421052631578947</v>
      </c>
      <c r="H23" s="1656"/>
      <c r="I23" s="1654"/>
      <c r="J23" s="1655">
        <f>J20/(1-J22)</f>
        <v>8.9673913043478262</v>
      </c>
      <c r="K23" s="1656"/>
      <c r="L23" s="919" t="s">
        <v>1090</v>
      </c>
      <c r="M23" s="275"/>
      <c r="N23" s="35"/>
      <c r="O23" s="34"/>
      <c r="P23" s="64" t="s">
        <v>1049</v>
      </c>
      <c r="Q23" s="126" t="s">
        <v>32</v>
      </c>
      <c r="R23" s="126" t="s">
        <v>32</v>
      </c>
      <c r="S23" s="34"/>
      <c r="T23" s="34"/>
      <c r="U23" s="34"/>
      <c r="V23" s="34"/>
      <c r="W23" s="34"/>
      <c r="X23" s="34"/>
      <c r="Y23" s="34"/>
    </row>
    <row r="24" spans="2:25" ht="41.25" customHeight="1">
      <c r="B24" s="839" t="s">
        <v>483</v>
      </c>
      <c r="C24" s="1266">
        <v>43024</v>
      </c>
      <c r="D24" s="1299"/>
      <c r="E24" s="334">
        <v>43817</v>
      </c>
      <c r="F24" s="352">
        <v>43817</v>
      </c>
      <c r="G24" s="1326">
        <v>40409</v>
      </c>
      <c r="H24" s="1267"/>
      <c r="I24" s="1299"/>
      <c r="J24" s="1326">
        <v>42565</v>
      </c>
      <c r="K24" s="1267"/>
      <c r="L24" s="920">
        <v>45975</v>
      </c>
      <c r="M24" s="272"/>
      <c r="N24" s="35"/>
      <c r="O24" s="34"/>
      <c r="P24" s="15" t="s">
        <v>61</v>
      </c>
      <c r="Q24" s="74">
        <v>40256</v>
      </c>
      <c r="R24" s="74">
        <v>40116</v>
      </c>
      <c r="S24" s="34"/>
      <c r="T24" s="34"/>
      <c r="U24" s="34"/>
      <c r="V24" s="34"/>
      <c r="W24" s="34"/>
      <c r="X24" s="34"/>
      <c r="Y24" s="34"/>
    </row>
    <row r="25" spans="2:25" ht="21">
      <c r="B25" s="832" t="s">
        <v>62</v>
      </c>
      <c r="C25" s="1370" t="s">
        <v>116</v>
      </c>
      <c r="D25" s="1371"/>
      <c r="E25" s="360" t="s">
        <v>116</v>
      </c>
      <c r="F25" s="351" t="s">
        <v>116</v>
      </c>
      <c r="G25" s="1371" t="s">
        <v>116</v>
      </c>
      <c r="H25" s="1371"/>
      <c r="I25" s="1371"/>
      <c r="J25" s="1371" t="s">
        <v>116</v>
      </c>
      <c r="K25" s="1178"/>
      <c r="L25" s="921" t="s">
        <v>116</v>
      </c>
      <c r="M25" s="276"/>
      <c r="N25" s="35"/>
      <c r="O25" s="34"/>
      <c r="P25" s="15" t="s">
        <v>62</v>
      </c>
      <c r="Q25" s="381" t="s">
        <v>116</v>
      </c>
      <c r="R25" s="12" t="s">
        <v>116</v>
      </c>
      <c r="S25" s="34"/>
      <c r="T25" s="34"/>
      <c r="U25" s="34"/>
      <c r="V25" s="34"/>
      <c r="W25" s="34"/>
      <c r="X25" s="34"/>
      <c r="Y25" s="34"/>
    </row>
    <row r="26" spans="2:25" ht="67.5" customHeight="1">
      <c r="B26" s="832" t="s">
        <v>64</v>
      </c>
      <c r="C26" s="1224" t="s">
        <v>484</v>
      </c>
      <c r="D26" s="1295"/>
      <c r="E26" s="386" t="s">
        <v>243</v>
      </c>
      <c r="F26" s="349" t="s">
        <v>485</v>
      </c>
      <c r="G26" s="1650" t="s">
        <v>486</v>
      </c>
      <c r="H26" s="1651"/>
      <c r="I26" s="1652"/>
      <c r="J26" s="1325" t="s">
        <v>487</v>
      </c>
      <c r="K26" s="1225"/>
      <c r="L26" s="922" t="s">
        <v>488</v>
      </c>
      <c r="M26" s="142"/>
      <c r="N26" s="35"/>
      <c r="O26" s="34"/>
      <c r="P26" s="15" t="s">
        <v>64</v>
      </c>
      <c r="Q26" s="381" t="s">
        <v>484</v>
      </c>
      <c r="R26" s="23" t="s">
        <v>489</v>
      </c>
      <c r="S26" s="34"/>
      <c r="T26" s="34"/>
      <c r="U26" s="34"/>
      <c r="V26" s="34"/>
      <c r="W26" s="34"/>
      <c r="X26" s="34"/>
      <c r="Y26" s="34"/>
    </row>
    <row r="27" spans="2:25" ht="50.25" customHeight="1">
      <c r="B27" s="832" t="s">
        <v>68</v>
      </c>
      <c r="C27" s="1165" t="s">
        <v>70</v>
      </c>
      <c r="D27" s="1167"/>
      <c r="E27" s="385" t="s">
        <v>70</v>
      </c>
      <c r="F27" s="351" t="s">
        <v>70</v>
      </c>
      <c r="G27" s="1312" t="s">
        <v>70</v>
      </c>
      <c r="H27" s="1225"/>
      <c r="I27" s="1295"/>
      <c r="J27" s="1178" t="s">
        <v>490</v>
      </c>
      <c r="K27" s="1166"/>
      <c r="L27" s="921" t="s">
        <v>69</v>
      </c>
      <c r="M27" s="270"/>
      <c r="N27" s="35"/>
      <c r="O27" s="34"/>
      <c r="P27" s="15" t="s">
        <v>68</v>
      </c>
      <c r="Q27" s="381" t="s">
        <v>491</v>
      </c>
      <c r="R27" s="12" t="s">
        <v>491</v>
      </c>
      <c r="S27" s="34"/>
      <c r="T27" s="34"/>
      <c r="U27" s="34"/>
      <c r="V27" s="34"/>
      <c r="W27" s="34"/>
      <c r="X27" s="34"/>
      <c r="Y27" s="34"/>
    </row>
    <row r="28" spans="2:25" ht="63">
      <c r="B28" s="832" t="s">
        <v>75</v>
      </c>
      <c r="C28" s="1165" t="s">
        <v>492</v>
      </c>
      <c r="D28" s="1167"/>
      <c r="E28" s="385" t="s">
        <v>493</v>
      </c>
      <c r="F28" s="351" t="s">
        <v>494</v>
      </c>
      <c r="G28" s="1650" t="s">
        <v>495</v>
      </c>
      <c r="H28" s="1651"/>
      <c r="I28" s="1652"/>
      <c r="J28" s="1312" t="s">
        <v>496</v>
      </c>
      <c r="K28" s="1295"/>
      <c r="L28" s="923" t="s">
        <v>497</v>
      </c>
      <c r="M28" s="142"/>
      <c r="N28" s="35"/>
      <c r="O28" s="34"/>
      <c r="P28" s="15" t="s">
        <v>75</v>
      </c>
      <c r="Q28" s="381" t="s">
        <v>498</v>
      </c>
      <c r="R28" s="23" t="s">
        <v>499</v>
      </c>
      <c r="S28" s="34"/>
      <c r="T28" s="34"/>
      <c r="U28" s="34"/>
      <c r="V28" s="34"/>
      <c r="W28" s="34"/>
      <c r="X28" s="34"/>
      <c r="Y28" s="34"/>
    </row>
    <row r="29" spans="2:25" ht="21">
      <c r="B29" s="839" t="s">
        <v>500</v>
      </c>
      <c r="C29" s="1141" t="s">
        <v>501</v>
      </c>
      <c r="D29" s="1143"/>
      <c r="E29" s="385" t="s">
        <v>502</v>
      </c>
      <c r="F29" s="319" t="s">
        <v>503</v>
      </c>
      <c r="G29" s="1647" t="s">
        <v>504</v>
      </c>
      <c r="H29" s="1648"/>
      <c r="I29" s="1649"/>
      <c r="J29" s="1335" t="s">
        <v>505</v>
      </c>
      <c r="K29" s="1135"/>
      <c r="L29" s="921" t="s">
        <v>506</v>
      </c>
      <c r="M29" s="142"/>
      <c r="N29" s="35"/>
      <c r="O29" s="34"/>
      <c r="P29" s="15" t="s">
        <v>507</v>
      </c>
      <c r="Q29" s="381" t="s">
        <v>508</v>
      </c>
      <c r="R29" s="23"/>
      <c r="S29" s="34"/>
      <c r="T29" s="34"/>
      <c r="U29" s="34"/>
      <c r="V29" s="34"/>
      <c r="W29" s="34"/>
      <c r="X29" s="34"/>
      <c r="Y29" s="34"/>
    </row>
    <row r="30" spans="2:25" ht="37">
      <c r="B30" s="836" t="s">
        <v>509</v>
      </c>
      <c r="C30" s="1141" t="s">
        <v>510</v>
      </c>
      <c r="D30" s="1143"/>
      <c r="E30" s="385" t="s">
        <v>511</v>
      </c>
      <c r="F30" s="319" t="s">
        <v>512</v>
      </c>
      <c r="G30" s="1647" t="s">
        <v>513</v>
      </c>
      <c r="H30" s="1648"/>
      <c r="I30" s="1649"/>
      <c r="J30" s="1335" t="s">
        <v>514</v>
      </c>
      <c r="K30" s="1135"/>
      <c r="L30" s="921" t="s">
        <v>515</v>
      </c>
      <c r="M30" s="142"/>
      <c r="N30" s="35"/>
      <c r="O30" s="34"/>
      <c r="P30" s="15" t="s">
        <v>516</v>
      </c>
      <c r="Q30" s="381" t="s">
        <v>517</v>
      </c>
      <c r="R30" s="23"/>
      <c r="S30" s="34"/>
      <c r="T30" s="34"/>
      <c r="U30" s="34"/>
      <c r="V30" s="34"/>
      <c r="W30" s="34"/>
      <c r="X30" s="34"/>
      <c r="Y30" s="34"/>
    </row>
    <row r="31" spans="2:25" ht="21">
      <c r="B31" s="832" t="s">
        <v>77</v>
      </c>
      <c r="C31" s="1165" t="s">
        <v>78</v>
      </c>
      <c r="D31" s="1167"/>
      <c r="E31" s="360" t="s">
        <v>78</v>
      </c>
      <c r="F31" s="351" t="s">
        <v>78</v>
      </c>
      <c r="G31" s="1178" t="s">
        <v>518</v>
      </c>
      <c r="H31" s="1166"/>
      <c r="I31" s="1167"/>
      <c r="J31" s="1178" t="s">
        <v>518</v>
      </c>
      <c r="K31" s="1166"/>
      <c r="L31" s="921" t="s">
        <v>78</v>
      </c>
      <c r="M31" s="142"/>
      <c r="N31" s="35"/>
      <c r="O31" s="34"/>
      <c r="P31" s="15" t="s">
        <v>77</v>
      </c>
      <c r="Q31" s="381" t="s">
        <v>518</v>
      </c>
      <c r="R31" s="12" t="s">
        <v>518</v>
      </c>
      <c r="S31" s="34"/>
      <c r="T31" s="34"/>
      <c r="U31" s="34"/>
      <c r="V31" s="34"/>
      <c r="W31" s="34"/>
      <c r="X31" s="34"/>
      <c r="Y31" s="34"/>
    </row>
    <row r="32" spans="2:25" ht="228" customHeight="1">
      <c r="B32" s="832" t="s">
        <v>80</v>
      </c>
      <c r="C32" s="1224" t="s">
        <v>519</v>
      </c>
      <c r="D32" s="1295"/>
      <c r="E32" s="331" t="s">
        <v>32</v>
      </c>
      <c r="F32" s="349" t="s">
        <v>278</v>
      </c>
      <c r="G32" s="1312" t="s">
        <v>32</v>
      </c>
      <c r="H32" s="1225"/>
      <c r="I32" s="1295"/>
      <c r="J32" s="1312" t="s">
        <v>520</v>
      </c>
      <c r="K32" s="1225"/>
      <c r="L32" s="924" t="s">
        <v>521</v>
      </c>
      <c r="M32" s="142"/>
      <c r="N32" s="35"/>
      <c r="O32" s="34"/>
      <c r="P32" s="15" t="s">
        <v>80</v>
      </c>
      <c r="Q32" s="382" t="s">
        <v>522</v>
      </c>
      <c r="R32" s="23" t="s">
        <v>32</v>
      </c>
      <c r="S32" s="34"/>
      <c r="T32" s="34"/>
      <c r="U32" s="34"/>
      <c r="V32" s="34"/>
      <c r="W32" s="34"/>
      <c r="X32" s="34"/>
      <c r="Y32" s="34"/>
    </row>
    <row r="33" spans="2:25" ht="18.5">
      <c r="B33" s="832" t="s">
        <v>82</v>
      </c>
      <c r="C33" s="1402" t="s">
        <v>32</v>
      </c>
      <c r="D33" s="1390"/>
      <c r="E33" s="331" t="s">
        <v>32</v>
      </c>
      <c r="F33" s="349" t="s">
        <v>32</v>
      </c>
      <c r="G33" s="1390" t="s">
        <v>32</v>
      </c>
      <c r="H33" s="1390"/>
      <c r="I33" s="1390"/>
      <c r="J33" s="1390" t="s">
        <v>32</v>
      </c>
      <c r="K33" s="1390"/>
      <c r="L33" s="915" t="s">
        <v>32</v>
      </c>
      <c r="M33" s="270"/>
      <c r="N33" s="35"/>
      <c r="O33" s="34"/>
      <c r="P33" s="15" t="s">
        <v>82</v>
      </c>
      <c r="Q33" s="381" t="s">
        <v>32</v>
      </c>
      <c r="R33" s="23" t="s">
        <v>32</v>
      </c>
      <c r="S33" s="34"/>
      <c r="T33" s="34"/>
      <c r="U33" s="34"/>
      <c r="V33" s="34"/>
      <c r="W33" s="34"/>
      <c r="X33" s="34"/>
      <c r="Y33" s="34"/>
    </row>
    <row r="34" spans="2:25" ht="102" customHeight="1">
      <c r="B34" s="840" t="s">
        <v>83</v>
      </c>
      <c r="C34" s="1643" t="s">
        <v>523</v>
      </c>
      <c r="D34" s="1644"/>
      <c r="E34" s="560" t="s">
        <v>524</v>
      </c>
      <c r="F34" s="561" t="s">
        <v>525</v>
      </c>
      <c r="G34" s="1645" t="s">
        <v>526</v>
      </c>
      <c r="H34" s="1646"/>
      <c r="I34" s="1644"/>
      <c r="J34" s="1645" t="s">
        <v>527</v>
      </c>
      <c r="K34" s="1646"/>
      <c r="L34" s="924" t="s">
        <v>528</v>
      </c>
      <c r="M34" s="270"/>
      <c r="N34" s="35"/>
      <c r="O34" s="34"/>
      <c r="P34" s="16" t="s">
        <v>83</v>
      </c>
      <c r="Q34" s="562" t="s">
        <v>529</v>
      </c>
      <c r="R34" s="563" t="s">
        <v>530</v>
      </c>
      <c r="S34" s="34"/>
      <c r="T34" s="34"/>
      <c r="U34" s="34"/>
      <c r="V34" s="34"/>
      <c r="W34" s="34"/>
      <c r="X34" s="34"/>
      <c r="Y34" s="34"/>
    </row>
    <row r="35" spans="2:25" ht="74">
      <c r="B35" s="840" t="s">
        <v>88</v>
      </c>
      <c r="C35" s="1402" t="s">
        <v>32</v>
      </c>
      <c r="D35" s="1390"/>
      <c r="E35" s="331" t="s">
        <v>32</v>
      </c>
      <c r="F35" s="349" t="s">
        <v>32</v>
      </c>
      <c r="G35" s="1390" t="s">
        <v>32</v>
      </c>
      <c r="H35" s="1390"/>
      <c r="I35" s="1390"/>
      <c r="J35" s="1390" t="s">
        <v>32</v>
      </c>
      <c r="K35" s="1390"/>
      <c r="L35" s="915" t="s">
        <v>32</v>
      </c>
      <c r="M35" s="276"/>
      <c r="N35" s="35"/>
      <c r="O35" s="34"/>
      <c r="P35" s="170" t="s">
        <v>88</v>
      </c>
      <c r="Q35" s="168" t="s">
        <v>531</v>
      </c>
      <c r="R35" s="168" t="s">
        <v>32</v>
      </c>
      <c r="S35" s="34"/>
      <c r="T35" s="34"/>
      <c r="U35" s="34"/>
      <c r="V35" s="34"/>
      <c r="W35" s="34"/>
      <c r="X35" s="34"/>
      <c r="Y35" s="34"/>
    </row>
    <row r="36" spans="2:25" ht="18.5">
      <c r="B36" s="840" t="s">
        <v>90</v>
      </c>
      <c r="C36" s="1402" t="s">
        <v>32</v>
      </c>
      <c r="D36" s="1390"/>
      <c r="E36" s="331" t="s">
        <v>32</v>
      </c>
      <c r="F36" s="349" t="s">
        <v>32</v>
      </c>
      <c r="G36" s="1390" t="s">
        <v>32</v>
      </c>
      <c r="H36" s="1390"/>
      <c r="I36" s="1390"/>
      <c r="J36" s="1390" t="s">
        <v>32</v>
      </c>
      <c r="K36" s="1312"/>
      <c r="L36" s="925" t="s">
        <v>32</v>
      </c>
      <c r="M36" s="270"/>
      <c r="N36" s="35"/>
      <c r="O36" s="34"/>
      <c r="P36" s="170" t="s">
        <v>90</v>
      </c>
      <c r="Q36" s="168" t="s">
        <v>32</v>
      </c>
      <c r="R36" s="168" t="s">
        <v>32</v>
      </c>
      <c r="S36" s="34"/>
      <c r="T36" s="34"/>
      <c r="U36" s="34"/>
      <c r="V36" s="34"/>
      <c r="W36" s="34"/>
      <c r="X36" s="34"/>
      <c r="Y36" s="34"/>
    </row>
    <row r="37" spans="2:25" ht="105.65" customHeight="1" thickBot="1">
      <c r="B37" s="841" t="s">
        <v>92</v>
      </c>
      <c r="C37" s="1639" t="s">
        <v>183</v>
      </c>
      <c r="D37" s="1640"/>
      <c r="E37" s="842" t="s">
        <v>32</v>
      </c>
      <c r="F37" s="843" t="s">
        <v>32</v>
      </c>
      <c r="G37" s="1641" t="s">
        <v>532</v>
      </c>
      <c r="H37" s="1641"/>
      <c r="I37" s="1641"/>
      <c r="J37" s="1641"/>
      <c r="K37" s="1642"/>
      <c r="L37" s="926" t="s">
        <v>32</v>
      </c>
      <c r="M37" s="270"/>
      <c r="N37" s="35"/>
      <c r="O37" s="34"/>
      <c r="P37" s="171" t="s">
        <v>92</v>
      </c>
      <c r="Q37" s="172" t="s">
        <v>32</v>
      </c>
      <c r="R37" s="172" t="s">
        <v>32</v>
      </c>
      <c r="S37" s="34"/>
      <c r="T37" s="34"/>
      <c r="U37" s="34"/>
      <c r="V37" s="34"/>
      <c r="W37" s="34"/>
      <c r="X37" s="34"/>
      <c r="Y37" s="34"/>
    </row>
    <row r="38" spans="2:25" ht="42" customHeight="1">
      <c r="B38" s="1162"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8" s="1162"/>
      <c r="D38" s="1162"/>
      <c r="E38" s="1162"/>
      <c r="F38" s="1162"/>
      <c r="G38" s="1162"/>
      <c r="H38" s="1162"/>
      <c r="I38" s="1162"/>
      <c r="J38" s="1162"/>
      <c r="K38" s="1162"/>
      <c r="L38" s="346"/>
      <c r="M38" s="270"/>
      <c r="N38" s="127"/>
      <c r="O38" s="77"/>
      <c r="P38" s="1188" t="str">
        <f>B38</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Q38" s="1188"/>
      <c r="R38" s="1188"/>
      <c r="S38" s="34"/>
      <c r="T38" s="34"/>
      <c r="U38" s="34"/>
      <c r="V38" s="34"/>
      <c r="W38" s="34"/>
      <c r="X38" s="34"/>
      <c r="Y38" s="34"/>
    </row>
    <row r="39" spans="2:25" ht="20.75" customHeight="1">
      <c r="B39" s="1162" t="str">
        <f>Cholera!B37</f>
        <v>2 Source: UNICEF PRODUCT MENU FOR VACCINES SUPPLIED BY UNICEF FOR GAVI, THE VACCINE ALLIANCE (https://www.unicef.org/supply/media/25621/file/Product-Menu-All-Vaccines-May-2026.pdf)</v>
      </c>
      <c r="C39" s="1162"/>
      <c r="D39" s="1162"/>
      <c r="E39" s="1162"/>
      <c r="F39" s="1162"/>
      <c r="G39" s="1162"/>
      <c r="H39" s="1162"/>
      <c r="I39" s="1162"/>
      <c r="J39" s="1162"/>
      <c r="K39" s="1162"/>
      <c r="L39" s="346"/>
      <c r="M39" s="77"/>
      <c r="N39" s="127"/>
      <c r="O39" s="77"/>
      <c r="P39" s="1162" t="str">
        <f>B39</f>
        <v>2 Source: UNICEF PRODUCT MENU FOR VACCINES SUPPLIED BY UNICEF FOR GAVI, THE VACCINE ALLIANCE (https://www.unicef.org/supply/media/25621/file/Product-Menu-All-Vaccines-May-2026.pdf)</v>
      </c>
      <c r="Q39" s="1162"/>
      <c r="R39" s="1162"/>
      <c r="S39" s="34"/>
      <c r="T39" s="34"/>
      <c r="U39" s="34"/>
      <c r="V39" s="34"/>
      <c r="W39" s="34"/>
      <c r="X39" s="34"/>
      <c r="Y39" s="34"/>
    </row>
    <row r="40" spans="2:25" ht="18.649999999999999" customHeight="1">
      <c r="B40" s="1162" t="str">
        <f>Cholera!B38</f>
        <v>3 Source: WHO position paper: http://www.who.int/immunization/documents/positionpapers/en/</v>
      </c>
      <c r="C40" s="1162"/>
      <c r="D40" s="1162"/>
      <c r="E40" s="1162"/>
      <c r="F40" s="1162"/>
      <c r="G40" s="1162"/>
      <c r="H40" s="1162"/>
      <c r="I40" s="1162"/>
      <c r="J40" s="1162"/>
      <c r="K40" s="1162"/>
      <c r="L40" s="346"/>
      <c r="M40" s="77"/>
      <c r="N40" s="127"/>
      <c r="O40" s="77"/>
      <c r="P40" s="1162" t="str">
        <f>B40</f>
        <v>3 Source: WHO position paper: http://www.who.int/immunization/documents/positionpapers/en/</v>
      </c>
      <c r="Q40" s="1162"/>
      <c r="R40" s="1162"/>
      <c r="S40" s="34"/>
      <c r="T40" s="34"/>
      <c r="U40" s="34"/>
      <c r="V40" s="34"/>
      <c r="W40" s="34"/>
      <c r="X40" s="34"/>
      <c r="Y40" s="34"/>
    </row>
    <row r="41" spans="2:25" ht="18.5">
      <c r="B41" s="1162" t="str">
        <f>Cholera!B39</f>
        <v xml:space="preserve">4 Source: Gavi Secretariat, see definitions tab for details </v>
      </c>
      <c r="C41" s="1162"/>
      <c r="D41" s="1162"/>
      <c r="E41" s="1162"/>
      <c r="F41" s="1162"/>
      <c r="G41" s="1162"/>
      <c r="H41" s="1162"/>
      <c r="I41" s="1162"/>
      <c r="J41" s="1162"/>
      <c r="K41" s="1162"/>
      <c r="L41" s="346"/>
      <c r="M41" s="77"/>
      <c r="N41" s="127"/>
      <c r="O41" s="77"/>
      <c r="P41" s="77" t="str">
        <f>B41</f>
        <v xml:space="preserve">4 Source: Gavi Secretariat, see definitions tab for details </v>
      </c>
      <c r="Q41" s="77"/>
      <c r="R41" s="77"/>
      <c r="S41" s="34"/>
      <c r="T41" s="34"/>
      <c r="U41" s="34"/>
      <c r="V41" s="34"/>
      <c r="W41" s="34"/>
      <c r="X41" s="34"/>
      <c r="Y41" s="34"/>
    </row>
    <row r="42" spans="2:25" ht="18.5">
      <c r="B42" s="1162" t="str">
        <f>Cholera!B40</f>
        <v>5 Source: Review of WHO vaccine wastage rate tool, 2021</v>
      </c>
      <c r="C42" s="1162"/>
      <c r="D42" s="1162"/>
      <c r="E42" s="1162"/>
      <c r="F42" s="1162"/>
      <c r="G42" s="1162"/>
      <c r="H42" s="1162"/>
      <c r="I42" s="1162"/>
      <c r="J42" s="1162"/>
      <c r="K42" s="1162"/>
      <c r="L42" s="346"/>
      <c r="M42" s="77"/>
      <c r="N42" s="127"/>
      <c r="O42" s="77"/>
      <c r="P42" s="77" t="str">
        <f>B42</f>
        <v>5 Source: Review of WHO vaccine wastage rate tool, 2021</v>
      </c>
      <c r="Q42" s="77"/>
      <c r="R42" s="77"/>
      <c r="S42" s="34"/>
      <c r="T42" s="34"/>
      <c r="U42" s="34"/>
      <c r="V42" s="34"/>
      <c r="W42" s="34"/>
      <c r="X42" s="34"/>
      <c r="Y42" s="34"/>
    </row>
    <row r="43" spans="2:25" ht="19.5" customHeight="1">
      <c r="B43" s="277" t="str">
        <f>[1]HPV!B40</f>
        <v>* This secondary packaging is procured for Gavi countries by UNICEF. For this presentation, the secondary packaging without an asterisk in grey font is not procured on behalf of Gavi.</v>
      </c>
      <c r="C43" s="277"/>
      <c r="D43" s="277"/>
      <c r="E43" s="277"/>
      <c r="F43" s="277"/>
      <c r="G43" s="277"/>
      <c r="H43" s="277"/>
      <c r="I43" s="277"/>
      <c r="J43" s="277"/>
      <c r="K43" s="277"/>
      <c r="L43" s="277"/>
      <c r="M43" s="277"/>
      <c r="N43" s="127"/>
      <c r="O43" s="77"/>
      <c r="P43" s="1162" t="s">
        <v>533</v>
      </c>
      <c r="Q43" s="1162"/>
      <c r="R43" s="1162"/>
      <c r="S43" s="1162"/>
      <c r="T43" s="1162"/>
      <c r="U43" s="1162"/>
      <c r="V43" s="1162"/>
      <c r="W43" s="1162"/>
      <c r="X43" s="1162"/>
      <c r="Y43" s="1162"/>
    </row>
    <row r="44" spans="2:25" ht="18.5">
      <c r="B44" s="346" t="s">
        <v>534</v>
      </c>
      <c r="C44" s="346"/>
      <c r="D44" s="346"/>
      <c r="E44" s="346"/>
      <c r="F44" s="346"/>
      <c r="G44" s="346"/>
      <c r="H44" s="346"/>
      <c r="I44" s="346"/>
      <c r="J44" s="346"/>
      <c r="K44" s="346"/>
      <c r="L44" s="346"/>
      <c r="M44" s="77"/>
      <c r="N44" s="127"/>
      <c r="O44" s="77"/>
    </row>
    <row r="45" spans="2:25" ht="18.5">
      <c r="B45" s="927" t="s">
        <v>535</v>
      </c>
      <c r="M45" s="77"/>
      <c r="N45" s="127"/>
      <c r="O45" s="77"/>
      <c r="P45" s="77"/>
      <c r="Q45" s="77"/>
      <c r="R45" s="77"/>
      <c r="S45" s="34"/>
      <c r="T45" s="34"/>
      <c r="U45" s="34"/>
      <c r="V45" s="34"/>
      <c r="W45" s="34"/>
      <c r="X45" s="34"/>
      <c r="Y45" s="34"/>
    </row>
    <row r="46" spans="2:25" ht="18.5">
      <c r="B46" s="743" t="s">
        <v>1091</v>
      </c>
      <c r="C46" s="77"/>
      <c r="D46" s="77"/>
      <c r="E46" s="77"/>
      <c r="F46" s="77"/>
      <c r="G46" s="77"/>
      <c r="H46" s="77"/>
      <c r="I46" s="77"/>
      <c r="J46" s="77"/>
      <c r="K46" s="77"/>
      <c r="L46" s="77"/>
      <c r="M46" s="77"/>
      <c r="N46" s="127"/>
      <c r="O46" s="77"/>
      <c r="P46" s="77"/>
      <c r="Q46" s="77"/>
      <c r="R46" s="77"/>
      <c r="S46" s="34"/>
      <c r="T46" s="34"/>
      <c r="U46" s="34"/>
      <c r="V46" s="34"/>
      <c r="W46" s="34"/>
      <c r="X46" s="34"/>
      <c r="Y46" s="34"/>
    </row>
    <row r="47" spans="2:25" ht="18.5">
      <c r="B47" s="743" t="s">
        <v>1125</v>
      </c>
      <c r="C47" s="77"/>
      <c r="D47" s="77"/>
      <c r="E47" s="77"/>
      <c r="F47" s="77"/>
      <c r="G47" s="77"/>
      <c r="H47" s="77"/>
      <c r="I47" s="77"/>
      <c r="J47" s="77"/>
      <c r="K47" s="77"/>
      <c r="L47" s="77"/>
      <c r="M47" s="77"/>
      <c r="N47" s="127"/>
      <c r="O47" s="77"/>
      <c r="P47" s="77"/>
      <c r="Q47" s="77"/>
      <c r="R47" s="77"/>
      <c r="S47" s="34"/>
      <c r="T47" s="34"/>
      <c r="U47" s="34"/>
      <c r="V47" s="34"/>
      <c r="W47" s="34"/>
      <c r="X47" s="34"/>
      <c r="Y47" s="34"/>
    </row>
    <row r="48" spans="2:25" ht="18.5">
      <c r="B48" s="77" t="s">
        <v>1144</v>
      </c>
      <c r="C48" s="77"/>
      <c r="D48" s="77"/>
      <c r="E48" s="77"/>
      <c r="F48" s="77"/>
      <c r="G48" s="77"/>
      <c r="H48" s="77"/>
      <c r="I48" s="77"/>
      <c r="J48" s="77"/>
      <c r="K48" s="77"/>
      <c r="L48" s="77"/>
      <c r="M48" s="77"/>
      <c r="N48" s="127"/>
      <c r="O48" s="77"/>
      <c r="P48" s="77"/>
      <c r="Q48" s="77"/>
      <c r="R48" s="77"/>
      <c r="S48" s="34"/>
      <c r="T48" s="34"/>
      <c r="U48" s="34"/>
      <c r="V48" s="34"/>
      <c r="W48" s="34"/>
      <c r="X48" s="34"/>
      <c r="Y48" s="34"/>
    </row>
    <row r="49" spans="2:25" ht="18.5">
      <c r="B49" s="77" t="s">
        <v>1143</v>
      </c>
      <c r="C49" s="34"/>
      <c r="D49" s="34"/>
      <c r="E49" s="34"/>
      <c r="F49" s="34"/>
      <c r="G49" s="34"/>
      <c r="H49" s="34"/>
      <c r="I49" s="34"/>
      <c r="J49" s="34"/>
      <c r="K49" s="34"/>
      <c r="L49" s="34"/>
      <c r="M49" s="34"/>
      <c r="N49" s="35"/>
      <c r="O49" s="34"/>
      <c r="P49" s="34"/>
      <c r="Q49" s="34"/>
      <c r="R49" s="34"/>
      <c r="S49" s="34"/>
      <c r="T49" s="34"/>
      <c r="U49" s="34"/>
      <c r="V49" s="34"/>
      <c r="W49" s="34"/>
      <c r="X49" s="34"/>
      <c r="Y49" s="34"/>
    </row>
    <row r="50" spans="2:25" ht="18.5">
      <c r="B50" s="34"/>
      <c r="C50" s="34"/>
      <c r="D50" s="34"/>
      <c r="E50" s="34"/>
      <c r="F50" s="34"/>
      <c r="G50" s="34"/>
      <c r="H50" s="34"/>
      <c r="I50" s="34"/>
      <c r="J50" s="34"/>
      <c r="K50" s="34"/>
      <c r="L50" s="34"/>
      <c r="M50" s="34"/>
      <c r="N50" s="35"/>
      <c r="O50" s="34"/>
      <c r="P50" s="34"/>
      <c r="Q50" s="34"/>
      <c r="R50" s="34"/>
      <c r="S50" s="34"/>
      <c r="T50" s="34"/>
      <c r="U50" s="34"/>
      <c r="V50" s="34"/>
      <c r="W50" s="34"/>
      <c r="X50" s="34"/>
      <c r="Y50" s="34"/>
    </row>
    <row r="51" spans="2:25" ht="18.5">
      <c r="B51" s="34"/>
      <c r="C51" s="34"/>
      <c r="D51" s="34"/>
      <c r="E51" s="34"/>
      <c r="F51" s="34"/>
      <c r="G51" s="34"/>
      <c r="H51" s="34"/>
      <c r="I51" s="34"/>
      <c r="J51" s="34"/>
      <c r="K51" s="34"/>
      <c r="L51" s="34"/>
      <c r="M51" s="34"/>
      <c r="N51" s="35"/>
      <c r="O51" s="34"/>
      <c r="P51" s="34"/>
      <c r="Q51" s="34"/>
      <c r="R51" s="34"/>
      <c r="S51" s="34"/>
      <c r="T51" s="34"/>
      <c r="U51" s="34"/>
      <c r="V51" s="34"/>
      <c r="W51" s="34"/>
      <c r="X51" s="34"/>
      <c r="Y51" s="34"/>
    </row>
    <row r="52" spans="2:25" ht="18.5">
      <c r="B52" s="34"/>
      <c r="C52" s="34"/>
      <c r="D52" s="34"/>
      <c r="E52" s="34"/>
      <c r="F52" s="34"/>
      <c r="G52" s="34"/>
      <c r="H52" s="34"/>
      <c r="I52" s="34"/>
      <c r="J52" s="34"/>
      <c r="K52" s="34"/>
      <c r="L52" s="34"/>
      <c r="M52" s="34"/>
      <c r="N52" s="35"/>
      <c r="O52" s="34"/>
      <c r="P52" s="34"/>
      <c r="Q52" s="34"/>
      <c r="R52" s="34"/>
      <c r="S52" s="34"/>
      <c r="T52" s="34"/>
      <c r="U52" s="34"/>
      <c r="V52" s="34"/>
      <c r="W52" s="34"/>
      <c r="X52" s="34"/>
      <c r="Y52" s="34"/>
    </row>
    <row r="53" spans="2:25" ht="18.5">
      <c r="B53" s="34"/>
      <c r="C53" s="34"/>
      <c r="D53" s="34"/>
      <c r="E53" s="34"/>
      <c r="F53" s="34"/>
      <c r="G53" s="34"/>
      <c r="H53" s="34"/>
      <c r="I53" s="34"/>
      <c r="J53" s="34"/>
      <c r="K53" s="34"/>
      <c r="L53" s="34"/>
      <c r="M53" s="34"/>
      <c r="N53" s="35"/>
      <c r="O53" s="34"/>
      <c r="P53" s="34"/>
      <c r="Q53" s="34"/>
      <c r="R53" s="34"/>
      <c r="S53" s="34"/>
      <c r="T53" s="34"/>
      <c r="U53" s="34"/>
      <c r="V53" s="34"/>
      <c r="W53" s="34"/>
      <c r="X53" s="34"/>
      <c r="Y53" s="34"/>
    </row>
    <row r="54" spans="2:25" ht="18.5">
      <c r="B54" s="34"/>
      <c r="C54" s="34"/>
      <c r="D54" s="34"/>
      <c r="E54" s="34"/>
      <c r="F54" s="34"/>
      <c r="G54" s="34"/>
      <c r="H54" s="34"/>
      <c r="I54" s="34"/>
      <c r="J54" s="34"/>
      <c r="K54" s="34"/>
      <c r="L54" s="34"/>
      <c r="M54" s="34"/>
      <c r="N54" s="35"/>
      <c r="O54" s="34"/>
      <c r="P54" s="34"/>
      <c r="Q54" s="34"/>
      <c r="R54" s="34"/>
      <c r="S54" s="34"/>
      <c r="T54" s="34"/>
      <c r="U54" s="34"/>
      <c r="V54" s="34"/>
      <c r="W54" s="34"/>
      <c r="X54" s="34"/>
      <c r="Y54" s="34"/>
    </row>
    <row r="55" spans="2:25" ht="18.5">
      <c r="B55" s="34"/>
      <c r="C55" s="34"/>
      <c r="D55" s="34"/>
      <c r="E55" s="34"/>
      <c r="F55" s="34"/>
      <c r="G55" s="34"/>
      <c r="H55" s="34"/>
      <c r="I55" s="34"/>
      <c r="J55" s="34"/>
      <c r="K55" s="34"/>
      <c r="L55" s="34"/>
      <c r="M55" s="34"/>
      <c r="N55" s="35"/>
      <c r="O55" s="34"/>
      <c r="P55" s="34"/>
      <c r="Q55" s="34"/>
      <c r="R55" s="34"/>
      <c r="S55" s="34"/>
      <c r="T55" s="34"/>
      <c r="U55" s="34"/>
      <c r="V55" s="34"/>
      <c r="W55" s="34"/>
      <c r="X55" s="34"/>
      <c r="Y55" s="34"/>
    </row>
    <row r="56" spans="2:25" ht="18.5">
      <c r="B56" s="34"/>
      <c r="C56" s="34"/>
      <c r="D56" s="34"/>
      <c r="E56" s="34"/>
      <c r="F56" s="34"/>
      <c r="G56" s="34"/>
      <c r="H56" s="34"/>
      <c r="I56" s="34"/>
      <c r="J56" s="34"/>
      <c r="K56" s="34"/>
      <c r="L56" s="34"/>
      <c r="M56" s="34"/>
      <c r="N56" s="35"/>
      <c r="O56" s="34"/>
      <c r="P56" s="34"/>
      <c r="Q56" s="34"/>
      <c r="R56" s="34"/>
      <c r="S56" s="34"/>
      <c r="T56" s="34"/>
      <c r="U56" s="34"/>
      <c r="V56" s="34"/>
      <c r="W56" s="34"/>
      <c r="X56" s="34"/>
      <c r="Y56" s="34"/>
    </row>
    <row r="57" spans="2:25" ht="18.5">
      <c r="B57" s="34"/>
      <c r="C57" s="34"/>
      <c r="D57" s="34"/>
      <c r="E57" s="34"/>
      <c r="F57" s="34"/>
      <c r="G57" s="34"/>
      <c r="H57" s="34"/>
      <c r="I57" s="34"/>
      <c r="J57" s="34"/>
      <c r="K57" s="34"/>
      <c r="L57" s="34"/>
      <c r="M57" s="34"/>
      <c r="N57" s="35"/>
      <c r="O57" s="34"/>
      <c r="P57" s="34"/>
      <c r="Q57" s="34"/>
      <c r="R57" s="34"/>
      <c r="S57" s="34"/>
      <c r="T57" s="34"/>
      <c r="U57" s="34"/>
      <c r="V57" s="34"/>
      <c r="W57" s="34"/>
      <c r="X57" s="34"/>
      <c r="Y57" s="34"/>
    </row>
    <row r="58" spans="2:25" ht="18.5">
      <c r="B58" s="34"/>
      <c r="C58" s="34"/>
      <c r="D58" s="34"/>
      <c r="E58" s="34"/>
      <c r="F58" s="34"/>
      <c r="G58" s="34"/>
      <c r="H58" s="34"/>
      <c r="I58" s="34"/>
      <c r="J58" s="34"/>
      <c r="K58" s="34"/>
      <c r="L58" s="34"/>
      <c r="M58" s="34"/>
      <c r="N58" s="35"/>
      <c r="O58" s="34"/>
      <c r="P58" s="34"/>
      <c r="Q58" s="34"/>
      <c r="R58" s="34"/>
      <c r="S58" s="34"/>
      <c r="T58" s="34"/>
      <c r="U58" s="34"/>
      <c r="V58" s="34"/>
      <c r="W58" s="34"/>
      <c r="X58" s="34"/>
      <c r="Y58" s="34"/>
    </row>
    <row r="59" spans="2:25" ht="18.5">
      <c r="B59" s="34"/>
      <c r="C59" s="34"/>
      <c r="D59" s="34"/>
      <c r="E59" s="34"/>
      <c r="F59" s="34"/>
      <c r="G59" s="34"/>
      <c r="H59" s="34"/>
      <c r="I59" s="34"/>
      <c r="J59" s="34"/>
      <c r="K59" s="34"/>
      <c r="L59" s="34"/>
      <c r="M59" s="34"/>
      <c r="N59" s="35"/>
      <c r="O59" s="34"/>
      <c r="P59" s="34"/>
      <c r="Q59" s="34"/>
      <c r="R59" s="34"/>
      <c r="S59" s="34"/>
      <c r="T59" s="34"/>
      <c r="U59" s="34"/>
      <c r="V59" s="34"/>
      <c r="W59" s="34"/>
      <c r="X59" s="34"/>
      <c r="Y59" s="34"/>
    </row>
    <row r="60" spans="2:25" ht="18.5">
      <c r="B60" s="34"/>
      <c r="C60" s="34"/>
      <c r="D60" s="34"/>
      <c r="E60" s="34"/>
      <c r="F60" s="34"/>
      <c r="G60" s="34"/>
      <c r="H60" s="34"/>
      <c r="I60" s="34"/>
      <c r="J60" s="34"/>
      <c r="K60" s="34"/>
      <c r="L60" s="34"/>
      <c r="M60" s="34"/>
      <c r="N60" s="35"/>
      <c r="O60" s="34"/>
      <c r="P60" s="34"/>
      <c r="Q60" s="34"/>
      <c r="R60" s="34"/>
      <c r="S60" s="34"/>
      <c r="T60" s="34"/>
      <c r="U60" s="34"/>
      <c r="V60" s="34"/>
      <c r="W60" s="34"/>
      <c r="X60" s="34"/>
      <c r="Y60" s="34"/>
    </row>
  </sheetData>
  <sheetProtection selectLockedCells="1"/>
  <mergeCells count="110">
    <mergeCell ref="B2:K2"/>
    <mergeCell ref="P2:R2"/>
    <mergeCell ref="P3:R5"/>
    <mergeCell ref="B4:G5"/>
    <mergeCell ref="G6:K6"/>
    <mergeCell ref="G8:K8"/>
    <mergeCell ref="G9:K9"/>
    <mergeCell ref="E9:F9"/>
    <mergeCell ref="G12:K12"/>
    <mergeCell ref="G10:K10"/>
    <mergeCell ref="G11:K11"/>
    <mergeCell ref="C10:D10"/>
    <mergeCell ref="C11:D11"/>
    <mergeCell ref="C12:D12"/>
    <mergeCell ref="Q7:R7"/>
    <mergeCell ref="Q8:R8"/>
    <mergeCell ref="Q9:R9"/>
    <mergeCell ref="C8:F8"/>
    <mergeCell ref="C9:D9"/>
    <mergeCell ref="C7:L7"/>
    <mergeCell ref="G13:K13"/>
    <mergeCell ref="C15:D15"/>
    <mergeCell ref="G15:I15"/>
    <mergeCell ref="J15:K15"/>
    <mergeCell ref="C16:D16"/>
    <mergeCell ref="G16:I16"/>
    <mergeCell ref="J16:K16"/>
    <mergeCell ref="Q10:R10"/>
    <mergeCell ref="Q11:R11"/>
    <mergeCell ref="Q12:R12"/>
    <mergeCell ref="Q13:R13"/>
    <mergeCell ref="C14:D14"/>
    <mergeCell ref="G14:I14"/>
    <mergeCell ref="J14:K14"/>
    <mergeCell ref="E10:F10"/>
    <mergeCell ref="E11:F11"/>
    <mergeCell ref="E12:F12"/>
    <mergeCell ref="E13:F13"/>
    <mergeCell ref="C13:D13"/>
    <mergeCell ref="C17:D17"/>
    <mergeCell ref="G17:I17"/>
    <mergeCell ref="J17:K17"/>
    <mergeCell ref="C19:D19"/>
    <mergeCell ref="G19:I19"/>
    <mergeCell ref="J19:K19"/>
    <mergeCell ref="C20:D20"/>
    <mergeCell ref="G20:I20"/>
    <mergeCell ref="J20:K20"/>
    <mergeCell ref="C18:D18"/>
    <mergeCell ref="G18:I18"/>
    <mergeCell ref="J18:K18"/>
    <mergeCell ref="C23:D23"/>
    <mergeCell ref="G23:I23"/>
    <mergeCell ref="J23:K23"/>
    <mergeCell ref="C24:D24"/>
    <mergeCell ref="G24:I24"/>
    <mergeCell ref="J24:K24"/>
    <mergeCell ref="C21:D21"/>
    <mergeCell ref="G21:I21"/>
    <mergeCell ref="J21:K21"/>
    <mergeCell ref="C22:D22"/>
    <mergeCell ref="G22:I22"/>
    <mergeCell ref="J22:K22"/>
    <mergeCell ref="J26:K26"/>
    <mergeCell ref="J28:K28"/>
    <mergeCell ref="C27:D27"/>
    <mergeCell ref="G27:I27"/>
    <mergeCell ref="J27:K27"/>
    <mergeCell ref="C28:D28"/>
    <mergeCell ref="G28:I28"/>
    <mergeCell ref="C25:D25"/>
    <mergeCell ref="J25:K25"/>
    <mergeCell ref="G25:I25"/>
    <mergeCell ref="C26:D26"/>
    <mergeCell ref="G26:I26"/>
    <mergeCell ref="P38:R38"/>
    <mergeCell ref="P40:R40"/>
    <mergeCell ref="P43:Y43"/>
    <mergeCell ref="B38:K38"/>
    <mergeCell ref="B40:K40"/>
    <mergeCell ref="B41:K41"/>
    <mergeCell ref="B42:K42"/>
    <mergeCell ref="B39:K39"/>
    <mergeCell ref="P39:R39"/>
    <mergeCell ref="C31:D31"/>
    <mergeCell ref="G31:I31"/>
    <mergeCell ref="J31:K31"/>
    <mergeCell ref="C29:D29"/>
    <mergeCell ref="G29:I29"/>
    <mergeCell ref="J29:K29"/>
    <mergeCell ref="C30:D30"/>
    <mergeCell ref="G30:I30"/>
    <mergeCell ref="J30:K30"/>
    <mergeCell ref="C37:D37"/>
    <mergeCell ref="G37:K37"/>
    <mergeCell ref="C35:D35"/>
    <mergeCell ref="J35:K35"/>
    <mergeCell ref="G35:I35"/>
    <mergeCell ref="C36:D36"/>
    <mergeCell ref="G36:I36"/>
    <mergeCell ref="J36:K36"/>
    <mergeCell ref="C32:D32"/>
    <mergeCell ref="G32:I32"/>
    <mergeCell ref="J32:K32"/>
    <mergeCell ref="C34:D34"/>
    <mergeCell ref="G34:I34"/>
    <mergeCell ref="J34:K34"/>
    <mergeCell ref="C33:D33"/>
    <mergeCell ref="G33:I33"/>
    <mergeCell ref="J33:K33"/>
  </mergeCells>
  <hyperlinks>
    <hyperlink ref="C34" r:id="rId1" xr:uid="{F62E0B33-2D66-49CD-86E3-46B5A71252FE}"/>
    <hyperlink ref="J34" r:id="rId2" xr:uid="{BEFD3DDE-8360-41D9-8564-2BBBD5CD658C}"/>
    <hyperlink ref="G34" r:id="rId3" xr:uid="{13B263CF-C2FA-4192-B2A7-B03CFA65466F}"/>
    <hyperlink ref="E34" r:id="rId4" xr:uid="{404A6FD6-DFCF-4DA5-B216-088124B0615F}"/>
    <hyperlink ref="F34" r:id="rId5" xr:uid="{B9A77FF8-F8BB-4CFC-84E5-3A50E1B3B5F4}"/>
    <hyperlink ref="Q34" r:id="rId6" xr:uid="{2FD28F62-3275-4121-B6D4-F23DC1FEFA9B}"/>
    <hyperlink ref="R34" r:id="rId7" xr:uid="{A40749D8-378F-493F-902B-2A5C1D61D73E}"/>
  </hyperlinks>
  <pageMargins left="0.25" right="0.25" top="0.75" bottom="0.75" header="0.3" footer="0.3"/>
  <pageSetup paperSize="8" scale="37" orientation="landscape"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01F-5DE6-4274-BB48-9F2A1AC9CF7D}">
  <sheetPr>
    <tabColor rgb="FF92D050"/>
    <pageSetUpPr fitToPage="1"/>
  </sheetPr>
  <dimension ref="B2:N59"/>
  <sheetViews>
    <sheetView showGridLines="0" topLeftCell="A9" zoomScale="50" zoomScaleNormal="50" workbookViewId="0">
      <pane xSplit="2" topLeftCell="C1" activePane="topRight" state="frozen"/>
      <selection pane="topRight" activeCell="D30" sqref="D30"/>
    </sheetView>
  </sheetViews>
  <sheetFormatPr defaultRowHeight="14.5"/>
  <cols>
    <col min="2" max="2" width="70.54296875" customWidth="1"/>
    <col min="3" max="4" width="52.54296875" customWidth="1"/>
    <col min="5" max="5" width="46.54296875" customWidth="1"/>
    <col min="6" max="6" width="9.36328125" customWidth="1"/>
    <col min="7" max="7" width="9.36328125" style="10" customWidth="1"/>
    <col min="8" max="8" width="9.36328125" customWidth="1"/>
    <col min="9" max="9" width="91.54296875" customWidth="1"/>
    <col min="10" max="10" width="53.54296875" customWidth="1"/>
    <col min="11" max="12" width="36.6328125" customWidth="1"/>
    <col min="13" max="13" width="30.36328125" customWidth="1"/>
    <col min="14" max="14" width="41.36328125" customWidth="1"/>
  </cols>
  <sheetData>
    <row r="2" spans="2:14" ht="47.25" customHeight="1">
      <c r="B2" s="13" t="str">
        <f>Cholera!B2</f>
        <v>ON THE                              MENU</v>
      </c>
      <c r="C2" s="13"/>
      <c r="D2" s="13"/>
      <c r="E2" s="266"/>
      <c r="I2" s="1184" t="str">
        <f>Cholera!Z2</f>
        <v>OTHER PREQUALIFIED VACCINES NOT ON THE GAVI MENU</v>
      </c>
      <c r="J2" s="1184"/>
      <c r="K2" s="17"/>
      <c r="L2" s="17"/>
    </row>
    <row r="3" spans="2:14" s="34" customFormat="1" ht="15" customHeight="1">
      <c r="G3" s="35"/>
      <c r="I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J3" s="1162"/>
      <c r="K3" s="92"/>
      <c r="L3" s="92"/>
    </row>
    <row r="4" spans="2:14" s="34" customFormat="1" ht="15" customHeight="1">
      <c r="B4" s="1162" t="str">
        <f>Cholera!B4</f>
        <v xml:space="preserve">The vaccines listed below are currently offered by Gavi and listed in the country application portal.   
</v>
      </c>
      <c r="C4" s="1162"/>
      <c r="D4" s="346"/>
      <c r="E4" s="346"/>
      <c r="G4" s="35"/>
      <c r="I4" s="1162"/>
      <c r="J4" s="1162"/>
      <c r="K4" s="92"/>
      <c r="L4" s="92"/>
    </row>
    <row r="5" spans="2:14" s="34" customFormat="1" ht="15" customHeight="1">
      <c r="B5" s="1162"/>
      <c r="C5" s="1162"/>
      <c r="D5" s="346"/>
      <c r="E5" s="346"/>
      <c r="G5" s="35"/>
      <c r="I5" s="1162"/>
      <c r="J5" s="1162"/>
      <c r="K5" s="92"/>
      <c r="L5" s="92"/>
    </row>
    <row r="6" spans="2:14" s="34" customFormat="1" ht="19" thickBot="1">
      <c r="C6" s="80"/>
      <c r="D6" s="80"/>
      <c r="E6" s="80"/>
      <c r="G6" s="35"/>
    </row>
    <row r="7" spans="2:14" s="34" customFormat="1" ht="21">
      <c r="B7" s="1" t="s">
        <v>16</v>
      </c>
      <c r="C7" s="1168" t="s">
        <v>536</v>
      </c>
      <c r="D7" s="1169"/>
      <c r="E7" s="1170"/>
      <c r="G7" s="35"/>
      <c r="I7" s="14" t="s">
        <v>16</v>
      </c>
      <c r="J7" s="1728" t="s">
        <v>536</v>
      </c>
      <c r="K7" s="1729"/>
      <c r="L7" s="1729"/>
      <c r="M7" s="1729"/>
      <c r="N7" s="1730"/>
    </row>
    <row r="8" spans="2:14" s="34" customFormat="1" ht="21">
      <c r="B8" s="2" t="s">
        <v>18</v>
      </c>
      <c r="C8" s="1165" t="s">
        <v>537</v>
      </c>
      <c r="D8" s="1166"/>
      <c r="E8" s="1171"/>
      <c r="G8" s="35"/>
      <c r="I8" s="15" t="s">
        <v>18</v>
      </c>
      <c r="J8" s="1478" t="s">
        <v>537</v>
      </c>
      <c r="K8" s="1479"/>
      <c r="L8" s="1479"/>
      <c r="M8" s="1479"/>
      <c r="N8" s="1480"/>
    </row>
    <row r="9" spans="2:14" s="34" customFormat="1" ht="21.5" thickBot="1">
      <c r="B9" s="2" t="s">
        <v>20</v>
      </c>
      <c r="C9" s="1721" t="s">
        <v>32</v>
      </c>
      <c r="D9" s="1490"/>
      <c r="E9" s="1491"/>
      <c r="G9" s="35"/>
      <c r="I9" s="15" t="s">
        <v>20</v>
      </c>
      <c r="J9" s="1725" t="s">
        <v>32</v>
      </c>
      <c r="K9" s="1726"/>
      <c r="L9" s="1726"/>
      <c r="M9" s="1726"/>
      <c r="N9" s="1727"/>
    </row>
    <row r="10" spans="2:14" s="34" customFormat="1" ht="39.75" customHeight="1">
      <c r="B10" s="30" t="s">
        <v>25</v>
      </c>
      <c r="C10" s="1406" t="s">
        <v>538</v>
      </c>
      <c r="D10" s="1407"/>
      <c r="E10" s="1722"/>
      <c r="G10" s="35"/>
      <c r="I10" s="28" t="s">
        <v>25</v>
      </c>
      <c r="J10" s="1723" t="s">
        <v>539</v>
      </c>
      <c r="K10" s="1724"/>
      <c r="L10" s="1724"/>
      <c r="M10" s="1724"/>
      <c r="N10" s="629" t="s">
        <v>538</v>
      </c>
    </row>
    <row r="11" spans="2:14" s="34" customFormat="1" ht="24.75" customHeight="1">
      <c r="B11" s="1005" t="s">
        <v>1050</v>
      </c>
      <c r="C11" s="1141" t="s">
        <v>30</v>
      </c>
      <c r="D11" s="1142"/>
      <c r="E11" s="1161"/>
      <c r="G11" s="35"/>
      <c r="I11" s="254" t="s">
        <v>1046</v>
      </c>
      <c r="J11" s="1712" t="s">
        <v>32</v>
      </c>
      <c r="K11" s="1460"/>
      <c r="L11" s="1460"/>
      <c r="M11" s="1460"/>
      <c r="N11" s="40" t="s">
        <v>32</v>
      </c>
    </row>
    <row r="12" spans="2:14" s="34" customFormat="1" ht="24.75" customHeight="1">
      <c r="B12" s="772" t="s">
        <v>35</v>
      </c>
      <c r="C12" s="1165" t="s">
        <v>136</v>
      </c>
      <c r="D12" s="1166"/>
      <c r="E12" s="1171"/>
      <c r="G12" s="35"/>
      <c r="I12" s="39" t="s">
        <v>35</v>
      </c>
      <c r="J12" s="1712" t="s">
        <v>32</v>
      </c>
      <c r="K12" s="1460"/>
      <c r="L12" s="1460"/>
      <c r="M12" s="1460"/>
      <c r="N12" s="40" t="s">
        <v>32</v>
      </c>
    </row>
    <row r="13" spans="2:14" s="34" customFormat="1" ht="45.75" customHeight="1">
      <c r="B13" s="281" t="s">
        <v>36</v>
      </c>
      <c r="C13" s="1165" t="s">
        <v>540</v>
      </c>
      <c r="D13" s="1166"/>
      <c r="E13" s="1171"/>
      <c r="G13" s="35"/>
      <c r="I13" s="16" t="s">
        <v>38</v>
      </c>
      <c r="J13" s="1712" t="s">
        <v>540</v>
      </c>
      <c r="K13" s="1460"/>
      <c r="L13" s="1460"/>
      <c r="M13" s="1460"/>
      <c r="N13" s="41" t="s">
        <v>540</v>
      </c>
    </row>
    <row r="14" spans="2:14" s="34" customFormat="1" ht="21">
      <c r="B14" s="396" t="s">
        <v>1056</v>
      </c>
      <c r="C14" s="1716">
        <v>0.24</v>
      </c>
      <c r="D14" s="1717"/>
      <c r="E14" s="1718"/>
      <c r="G14" s="35"/>
      <c r="I14" s="61" t="s">
        <v>1054</v>
      </c>
      <c r="J14" s="1707" t="s">
        <v>32</v>
      </c>
      <c r="K14" s="1708"/>
      <c r="L14" s="1708"/>
      <c r="M14" s="1708"/>
      <c r="N14" s="98" t="s">
        <v>32</v>
      </c>
    </row>
    <row r="15" spans="2:14" s="34" customFormat="1" ht="18.5">
      <c r="B15" s="396" t="s">
        <v>42</v>
      </c>
      <c r="C15" s="1713">
        <v>1</v>
      </c>
      <c r="D15" s="1714"/>
      <c r="E15" s="1715"/>
      <c r="G15" s="35"/>
      <c r="I15" s="61" t="s">
        <v>42</v>
      </c>
      <c r="J15" s="1719">
        <v>1</v>
      </c>
      <c r="K15" s="1720"/>
      <c r="L15" s="1720"/>
      <c r="M15" s="1720"/>
      <c r="N15" s="151">
        <v>1</v>
      </c>
    </row>
    <row r="16" spans="2:14" s="34" customFormat="1" ht="21">
      <c r="B16" s="397" t="s">
        <v>1057</v>
      </c>
      <c r="C16" s="1421">
        <f>C14*C15</f>
        <v>0.24</v>
      </c>
      <c r="D16" s="1380"/>
      <c r="E16" s="1706"/>
      <c r="G16" s="35"/>
      <c r="I16" s="64" t="s">
        <v>1055</v>
      </c>
      <c r="J16" s="1707" t="s">
        <v>32</v>
      </c>
      <c r="K16" s="1708"/>
      <c r="L16" s="1708"/>
      <c r="M16" s="1708"/>
      <c r="N16" s="98" t="s">
        <v>32</v>
      </c>
    </row>
    <row r="17" spans="2:14" s="34" customFormat="1" ht="21">
      <c r="B17" s="1006" t="s">
        <v>106</v>
      </c>
      <c r="C17" s="1204">
        <v>0.2</v>
      </c>
      <c r="D17" s="1205"/>
      <c r="E17" s="1206"/>
      <c r="G17" s="35"/>
      <c r="I17" s="255" t="s">
        <v>44</v>
      </c>
      <c r="J17" s="1707" t="s">
        <v>32</v>
      </c>
      <c r="K17" s="1708"/>
      <c r="L17" s="1708"/>
      <c r="M17" s="1708"/>
      <c r="N17" s="98" t="s">
        <v>32</v>
      </c>
    </row>
    <row r="18" spans="2:14" s="34" customFormat="1" ht="21">
      <c r="B18" s="397" t="s">
        <v>107</v>
      </c>
      <c r="C18" s="1709">
        <v>0.2</v>
      </c>
      <c r="D18" s="1446"/>
      <c r="E18" s="1447"/>
      <c r="G18" s="35"/>
      <c r="I18" s="64" t="s">
        <v>45</v>
      </c>
      <c r="J18" s="1710" t="s">
        <v>32</v>
      </c>
      <c r="K18" s="1711"/>
      <c r="L18" s="1711"/>
      <c r="M18" s="1711"/>
      <c r="N18" s="100" t="s">
        <v>32</v>
      </c>
    </row>
    <row r="19" spans="2:14" s="34" customFormat="1" ht="21">
      <c r="B19" s="397" t="s">
        <v>1053</v>
      </c>
      <c r="C19" s="1703">
        <f>C16/(1-C18)</f>
        <v>0.3</v>
      </c>
      <c r="D19" s="1704"/>
      <c r="E19" s="1705"/>
      <c r="G19" s="35"/>
      <c r="I19" s="64" t="s">
        <v>1049</v>
      </c>
      <c r="J19" s="1701" t="s">
        <v>32</v>
      </c>
      <c r="K19" s="1702"/>
      <c r="L19" s="1702"/>
      <c r="M19" s="1702"/>
      <c r="N19" s="624" t="s">
        <v>32</v>
      </c>
    </row>
    <row r="20" spans="2:14" s="34" customFormat="1" ht="37">
      <c r="B20" s="68" t="s">
        <v>47</v>
      </c>
      <c r="C20" s="730" t="s">
        <v>463</v>
      </c>
      <c r="D20" s="934" t="s">
        <v>398</v>
      </c>
      <c r="E20" s="731" t="s">
        <v>541</v>
      </c>
      <c r="G20" s="35"/>
      <c r="I20" s="69" t="s">
        <v>47</v>
      </c>
      <c r="J20" s="129" t="s">
        <v>397</v>
      </c>
      <c r="K20" s="321" t="s">
        <v>541</v>
      </c>
      <c r="L20" s="321" t="s">
        <v>398</v>
      </c>
      <c r="M20" s="104" t="s">
        <v>542</v>
      </c>
      <c r="N20" s="105" t="s">
        <v>542</v>
      </c>
    </row>
    <row r="21" spans="2:14" s="34" customFormat="1" ht="49.5" customHeight="1">
      <c r="B21" s="130" t="s">
        <v>50</v>
      </c>
      <c r="C21" s="163" t="s">
        <v>543</v>
      </c>
      <c r="D21" s="999" t="s">
        <v>1026</v>
      </c>
      <c r="E21" s="474" t="s">
        <v>544</v>
      </c>
      <c r="G21" s="35"/>
      <c r="I21" s="69" t="s">
        <v>50</v>
      </c>
      <c r="J21" s="129" t="s">
        <v>545</v>
      </c>
      <c r="K21" s="104" t="s">
        <v>544</v>
      </c>
      <c r="L21" s="104" t="s">
        <v>1026</v>
      </c>
      <c r="M21" s="104" t="s">
        <v>546</v>
      </c>
      <c r="N21" s="105" t="s">
        <v>546</v>
      </c>
    </row>
    <row r="22" spans="2:14" s="34" customFormat="1" ht="21">
      <c r="B22" s="2" t="s">
        <v>55</v>
      </c>
      <c r="C22" s="164" t="s">
        <v>227</v>
      </c>
      <c r="D22" s="1050" t="s">
        <v>227</v>
      </c>
      <c r="E22" s="475" t="s">
        <v>223</v>
      </c>
      <c r="G22" s="35"/>
      <c r="I22" s="15" t="s">
        <v>55</v>
      </c>
      <c r="J22" s="131" t="s">
        <v>227</v>
      </c>
      <c r="K22" s="52" t="s">
        <v>223</v>
      </c>
      <c r="L22" s="52" t="s">
        <v>227</v>
      </c>
      <c r="M22" s="52" t="s">
        <v>547</v>
      </c>
      <c r="N22" s="40" t="s">
        <v>547</v>
      </c>
    </row>
    <row r="23" spans="2:14" s="34" customFormat="1" ht="21" customHeight="1">
      <c r="B23" s="4" t="s">
        <v>58</v>
      </c>
      <c r="C23" s="164" t="s">
        <v>234</v>
      </c>
      <c r="D23" s="1050" t="s">
        <v>234</v>
      </c>
      <c r="E23" s="475" t="s">
        <v>229</v>
      </c>
      <c r="G23" s="35"/>
      <c r="I23" s="15" t="s">
        <v>58</v>
      </c>
      <c r="J23" s="131" t="s">
        <v>234</v>
      </c>
      <c r="K23" s="52" t="s">
        <v>229</v>
      </c>
      <c r="L23" s="52" t="s">
        <v>234</v>
      </c>
      <c r="M23" s="52" t="s">
        <v>548</v>
      </c>
      <c r="N23" s="40" t="s">
        <v>548</v>
      </c>
    </row>
    <row r="24" spans="2:14" s="34" customFormat="1" ht="21">
      <c r="B24" s="2" t="s">
        <v>61</v>
      </c>
      <c r="C24" s="240">
        <v>38303</v>
      </c>
      <c r="D24" s="1051">
        <v>45673</v>
      </c>
      <c r="E24" s="476">
        <v>35391</v>
      </c>
      <c r="G24" s="35"/>
      <c r="I24" s="15" t="s">
        <v>61</v>
      </c>
      <c r="J24" s="132">
        <v>38303</v>
      </c>
      <c r="K24" s="106">
        <v>43851</v>
      </c>
      <c r="L24" s="1055">
        <v>45677</v>
      </c>
      <c r="M24" s="106">
        <v>37236</v>
      </c>
      <c r="N24" s="107">
        <v>37236</v>
      </c>
    </row>
    <row r="25" spans="2:14" s="34" customFormat="1" ht="21">
      <c r="B25" s="2" t="s">
        <v>62</v>
      </c>
      <c r="C25" s="164" t="s">
        <v>116</v>
      </c>
      <c r="D25" s="1050" t="s">
        <v>116</v>
      </c>
      <c r="E25" s="475" t="s">
        <v>549</v>
      </c>
      <c r="G25" s="35"/>
      <c r="I25" s="15" t="s">
        <v>62</v>
      </c>
      <c r="J25" s="131" t="s">
        <v>116</v>
      </c>
      <c r="K25" s="52" t="s">
        <v>549</v>
      </c>
      <c r="L25" s="52" t="s">
        <v>549</v>
      </c>
      <c r="M25" s="52" t="s">
        <v>549</v>
      </c>
      <c r="N25" s="40" t="s">
        <v>549</v>
      </c>
    </row>
    <row r="26" spans="2:14" s="34" customFormat="1" ht="37">
      <c r="B26" s="2" t="s">
        <v>64</v>
      </c>
      <c r="C26" s="164" t="s">
        <v>550</v>
      </c>
      <c r="D26" s="1050" t="s">
        <v>1027</v>
      </c>
      <c r="E26" s="477" t="s">
        <v>551</v>
      </c>
      <c r="G26" s="35"/>
      <c r="I26" s="15" t="s">
        <v>64</v>
      </c>
      <c r="J26" s="133" t="s">
        <v>243</v>
      </c>
      <c r="K26" s="56" t="s">
        <v>552</v>
      </c>
      <c r="L26" s="56" t="s">
        <v>581</v>
      </c>
      <c r="M26" s="56" t="s">
        <v>552</v>
      </c>
      <c r="N26" s="41" t="s">
        <v>551</v>
      </c>
    </row>
    <row r="27" spans="2:14" s="34" customFormat="1" ht="21">
      <c r="B27" s="2" t="s">
        <v>68</v>
      </c>
      <c r="C27" s="164" t="s">
        <v>70</v>
      </c>
      <c r="D27" s="1050" t="s">
        <v>70</v>
      </c>
      <c r="E27" s="475" t="s">
        <v>70</v>
      </c>
      <c r="G27" s="35"/>
      <c r="I27" s="15" t="s">
        <v>68</v>
      </c>
      <c r="J27" s="131" t="s">
        <v>70</v>
      </c>
      <c r="K27" s="52" t="s">
        <v>70</v>
      </c>
      <c r="L27" s="52" t="s">
        <v>70</v>
      </c>
      <c r="M27" s="52" t="s">
        <v>491</v>
      </c>
      <c r="N27" s="40" t="s">
        <v>491</v>
      </c>
    </row>
    <row r="28" spans="2:14" s="34" customFormat="1" ht="74">
      <c r="B28" s="4" t="s">
        <v>75</v>
      </c>
      <c r="C28" s="164" t="s">
        <v>553</v>
      </c>
      <c r="D28" s="1050" t="s">
        <v>1080</v>
      </c>
      <c r="E28" s="475" t="s">
        <v>554</v>
      </c>
      <c r="G28" s="35"/>
      <c r="I28" s="15" t="s">
        <v>75</v>
      </c>
      <c r="J28" s="133" t="s">
        <v>555</v>
      </c>
      <c r="K28" s="56" t="s">
        <v>556</v>
      </c>
      <c r="L28" s="56" t="s">
        <v>1082</v>
      </c>
      <c r="M28" s="56" t="s">
        <v>557</v>
      </c>
      <c r="N28" s="41" t="s">
        <v>557</v>
      </c>
    </row>
    <row r="29" spans="2:14" s="34" customFormat="1" ht="21">
      <c r="B29" s="2" t="s">
        <v>77</v>
      </c>
      <c r="C29" s="164" t="s">
        <v>78</v>
      </c>
      <c r="D29" s="1050" t="s">
        <v>78</v>
      </c>
      <c r="E29" s="475" t="s">
        <v>78</v>
      </c>
      <c r="G29" s="35"/>
      <c r="I29" s="15" t="s">
        <v>77</v>
      </c>
      <c r="J29" s="131" t="s">
        <v>78</v>
      </c>
      <c r="K29" s="52" t="s">
        <v>78</v>
      </c>
      <c r="L29" s="52" t="s">
        <v>78</v>
      </c>
      <c r="M29" s="52" t="s">
        <v>78</v>
      </c>
      <c r="N29" s="40" t="s">
        <v>78</v>
      </c>
    </row>
    <row r="30" spans="2:14" s="34" customFormat="1" ht="166.5">
      <c r="B30" s="2" t="s">
        <v>80</v>
      </c>
      <c r="C30" s="164" t="s">
        <v>278</v>
      </c>
      <c r="D30" s="1050" t="s">
        <v>278</v>
      </c>
      <c r="E30" s="477" t="s">
        <v>278</v>
      </c>
      <c r="G30" s="35"/>
      <c r="I30" s="15" t="s">
        <v>80</v>
      </c>
      <c r="J30" s="131" t="s">
        <v>32</v>
      </c>
      <c r="K30" s="322" t="s">
        <v>32</v>
      </c>
      <c r="L30" s="322" t="s">
        <v>32</v>
      </c>
      <c r="M30" s="322" t="s">
        <v>32</v>
      </c>
      <c r="N30" s="625" t="s">
        <v>278</v>
      </c>
    </row>
    <row r="31" spans="2:14" s="34" customFormat="1" ht="18.5">
      <c r="B31" s="2" t="s">
        <v>82</v>
      </c>
      <c r="C31" s="164" t="s">
        <v>32</v>
      </c>
      <c r="D31" s="1050" t="s">
        <v>32</v>
      </c>
      <c r="E31" s="475" t="s">
        <v>32</v>
      </c>
      <c r="G31" s="35"/>
      <c r="I31" s="15" t="s">
        <v>82</v>
      </c>
      <c r="J31" s="131" t="s">
        <v>32</v>
      </c>
      <c r="K31" s="323" t="s">
        <v>32</v>
      </c>
      <c r="L31" s="323" t="s">
        <v>32</v>
      </c>
      <c r="M31" s="323" t="s">
        <v>32</v>
      </c>
      <c r="N31" s="626" t="s">
        <v>32</v>
      </c>
    </row>
    <row r="32" spans="2:14" s="34" customFormat="1" ht="112.5" customHeight="1">
      <c r="B32" s="33" t="s">
        <v>83</v>
      </c>
      <c r="C32" s="613" t="s">
        <v>558</v>
      </c>
      <c r="D32" s="1052" t="s">
        <v>1028</v>
      </c>
      <c r="E32" s="569" t="s">
        <v>559</v>
      </c>
      <c r="F32" s="155"/>
      <c r="G32" s="35"/>
      <c r="I32" s="16" t="s">
        <v>83</v>
      </c>
      <c r="J32" s="194" t="s">
        <v>560</v>
      </c>
      <c r="K32" s="324" t="s">
        <v>561</v>
      </c>
      <c r="L32" s="324" t="s">
        <v>1081</v>
      </c>
      <c r="M32" s="324" t="s">
        <v>562</v>
      </c>
      <c r="N32" s="627" t="s">
        <v>563</v>
      </c>
    </row>
    <row r="33" spans="2:14" s="34" customFormat="1" ht="21">
      <c r="B33" s="36" t="s">
        <v>88</v>
      </c>
      <c r="C33" s="197" t="s">
        <v>32</v>
      </c>
      <c r="D33" s="1053" t="s">
        <v>32</v>
      </c>
      <c r="E33" s="529" t="s">
        <v>32</v>
      </c>
      <c r="G33" s="35"/>
      <c r="I33" s="37" t="s">
        <v>88</v>
      </c>
      <c r="J33" s="200" t="s">
        <v>32</v>
      </c>
      <c r="K33" s="325" t="s">
        <v>32</v>
      </c>
      <c r="L33" s="325" t="s">
        <v>32</v>
      </c>
      <c r="M33" s="325" t="s">
        <v>32</v>
      </c>
      <c r="N33" s="628" t="s">
        <v>32</v>
      </c>
    </row>
    <row r="34" spans="2:14" s="34" customFormat="1" ht="18.5">
      <c r="B34" s="36" t="s">
        <v>90</v>
      </c>
      <c r="C34" s="197" t="s">
        <v>32</v>
      </c>
      <c r="D34" s="1053" t="s">
        <v>32</v>
      </c>
      <c r="E34" s="529" t="s">
        <v>32</v>
      </c>
      <c r="G34" s="35"/>
      <c r="I34" s="37" t="s">
        <v>90</v>
      </c>
      <c r="J34" s="200" t="s">
        <v>32</v>
      </c>
      <c r="K34" s="325" t="s">
        <v>32</v>
      </c>
      <c r="L34" s="325" t="s">
        <v>32</v>
      </c>
      <c r="M34" s="325" t="s">
        <v>32</v>
      </c>
      <c r="N34" s="628" t="s">
        <v>32</v>
      </c>
    </row>
    <row r="35" spans="2:14" s="34" customFormat="1" ht="30.65" customHeight="1" thickBot="1">
      <c r="B35" s="136" t="s">
        <v>92</v>
      </c>
      <c r="C35" s="612" t="s">
        <v>32</v>
      </c>
      <c r="D35" s="1054" t="s">
        <v>32</v>
      </c>
      <c r="E35" s="584" t="s">
        <v>32</v>
      </c>
      <c r="G35" s="35"/>
      <c r="I35" s="75" t="s">
        <v>92</v>
      </c>
      <c r="J35" s="137" t="s">
        <v>32</v>
      </c>
      <c r="K35" s="326" t="s">
        <v>32</v>
      </c>
      <c r="L35" s="326" t="s">
        <v>32</v>
      </c>
      <c r="M35" s="326" t="s">
        <v>32</v>
      </c>
      <c r="N35" s="144" t="s">
        <v>32</v>
      </c>
    </row>
    <row r="36" spans="2:14"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D36" s="991"/>
      <c r="G36" s="35"/>
      <c r="I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7" spans="2:14" s="34" customFormat="1" ht="18.5">
      <c r="B37" s="34" t="str">
        <f>Cholera!B37</f>
        <v>2 Source: UNICEF PRODUCT MENU FOR VACCINES SUPPLIED BY UNICEF FOR GAVI, THE VACCINE ALLIANCE (https://www.unicef.org/supply/media/25621/file/Product-Menu-All-Vaccines-May-2026.pdf)</v>
      </c>
      <c r="G37" s="35"/>
      <c r="I37" s="34" t="str">
        <f>B37</f>
        <v>2 Source: UNICEF PRODUCT MENU FOR VACCINES SUPPLIED BY UNICEF FOR GAVI, THE VACCINE ALLIANCE (https://www.unicef.org/supply/media/25621/file/Product-Menu-All-Vaccines-May-2026.pdf)</v>
      </c>
    </row>
    <row r="38" spans="2:14" s="34" customFormat="1" ht="18.5">
      <c r="B38" s="34" t="str">
        <f>Cholera!B38</f>
        <v>3 Source: WHO position paper: http://www.who.int/immunization/documents/positionpapers/en/</v>
      </c>
      <c r="G38" s="35"/>
      <c r="I38" s="34" t="str">
        <f>B38</f>
        <v>3 Source: WHO position paper: http://www.who.int/immunization/documents/positionpapers/en/</v>
      </c>
    </row>
    <row r="39" spans="2:14" s="34" customFormat="1" ht="18.5">
      <c r="B39" s="34" t="str">
        <f>Cholera!B39</f>
        <v xml:space="preserve">4 Source: Gavi Secretariat, see definitions tab for details </v>
      </c>
      <c r="G39" s="35"/>
      <c r="I39" s="34" t="str">
        <f>B39</f>
        <v xml:space="preserve">4 Source: Gavi Secretariat, see definitions tab for details </v>
      </c>
    </row>
    <row r="40" spans="2:14" s="34" customFormat="1" ht="18.5">
      <c r="B40" s="34" t="str">
        <f>Cholera!B40</f>
        <v>5 Source: Review of WHO vaccine wastage rate tool, 2021</v>
      </c>
      <c r="G40" s="35"/>
      <c r="I40" s="34" t="str">
        <f>B40</f>
        <v>5 Source: Review of WHO vaccine wastage rate tool, 2021</v>
      </c>
    </row>
    <row r="41" spans="2:14" s="34" customFormat="1" ht="18.5">
      <c r="G41" s="35"/>
    </row>
    <row r="42" spans="2:14" s="34" customFormat="1" ht="18.5">
      <c r="G42" s="35"/>
    </row>
    <row r="43" spans="2:14" s="34" customFormat="1" ht="18.5">
      <c r="G43" s="35"/>
    </row>
    <row r="44" spans="2:14" s="34" customFormat="1" ht="18.5">
      <c r="G44" s="35"/>
    </row>
    <row r="45" spans="2:14" s="34" customFormat="1" ht="18.5">
      <c r="G45" s="35"/>
    </row>
    <row r="46" spans="2:14" s="34" customFormat="1" ht="18.5">
      <c r="G46" s="35"/>
    </row>
    <row r="47" spans="2:14" s="34" customFormat="1" ht="18.5">
      <c r="G47" s="35"/>
    </row>
    <row r="48" spans="2:14" s="34" customFormat="1" ht="18.5">
      <c r="G48" s="35"/>
    </row>
    <row r="49" spans="7:7" s="34" customFormat="1" ht="18.5">
      <c r="G49" s="35"/>
    </row>
    <row r="50" spans="7:7" s="34" customFormat="1" ht="18.5">
      <c r="G50" s="35"/>
    </row>
    <row r="51" spans="7:7" s="34" customFormat="1" ht="18.5">
      <c r="G51" s="35"/>
    </row>
    <row r="52" spans="7:7" s="34" customFormat="1" ht="18.5">
      <c r="G52" s="35"/>
    </row>
    <row r="53" spans="7:7" s="34" customFormat="1" ht="18.5">
      <c r="G53" s="35"/>
    </row>
    <row r="54" spans="7:7" s="34" customFormat="1" ht="18.5">
      <c r="G54" s="35"/>
    </row>
    <row r="55" spans="7:7" s="34" customFormat="1" ht="18.5">
      <c r="G55" s="35"/>
    </row>
    <row r="56" spans="7:7" s="34" customFormat="1" ht="18.5">
      <c r="G56" s="35"/>
    </row>
    <row r="57" spans="7:7" s="34" customFormat="1" ht="18.5">
      <c r="G57" s="35"/>
    </row>
    <row r="58" spans="7:7" s="34" customFormat="1" ht="18.5">
      <c r="G58" s="35"/>
    </row>
    <row r="59" spans="7:7" s="34" customFormat="1" ht="18.5">
      <c r="G59" s="35"/>
    </row>
  </sheetData>
  <sheetProtection selectLockedCells="1"/>
  <mergeCells count="29">
    <mergeCell ref="J8:N8"/>
    <mergeCell ref="J9:N9"/>
    <mergeCell ref="I2:J2"/>
    <mergeCell ref="I3:J5"/>
    <mergeCell ref="B4:C5"/>
    <mergeCell ref="C7:E7"/>
    <mergeCell ref="C8:E8"/>
    <mergeCell ref="J7:N7"/>
    <mergeCell ref="C11:E11"/>
    <mergeCell ref="C9:E9"/>
    <mergeCell ref="C10:E10"/>
    <mergeCell ref="J10:M10"/>
    <mergeCell ref="J11:M11"/>
    <mergeCell ref="C13:E13"/>
    <mergeCell ref="C12:E12"/>
    <mergeCell ref="J12:M12"/>
    <mergeCell ref="J13:M13"/>
    <mergeCell ref="C15:E15"/>
    <mergeCell ref="C14:E14"/>
    <mergeCell ref="J14:M14"/>
    <mergeCell ref="J15:M15"/>
    <mergeCell ref="J19:M19"/>
    <mergeCell ref="C19:E19"/>
    <mergeCell ref="C17:E17"/>
    <mergeCell ref="C16:E16"/>
    <mergeCell ref="J16:M16"/>
    <mergeCell ref="J17:M17"/>
    <mergeCell ref="C18:E18"/>
    <mergeCell ref="J18:M18"/>
  </mergeCells>
  <hyperlinks>
    <hyperlink ref="J32" r:id="rId1" display="https://extranet.who.int/gavi/PQ_Web/PreviewVaccine.aspx?nav=0&amp;ID=247" xr:uid="{8A0E340D-E929-409E-A685-5FCEC16E46C0}"/>
    <hyperlink ref="C32" r:id="rId2" xr:uid="{7C043585-9EA4-4EF5-B058-E2A207AE0364}"/>
    <hyperlink ref="K32" r:id="rId3" xr:uid="{F8CFA707-96DD-460F-BFB3-5902D9CD290A}"/>
    <hyperlink ref="E32" r:id="rId4" xr:uid="{4D0986A8-E67E-48EE-B352-B8B60C69EF9E}"/>
    <hyperlink ref="M32" r:id="rId5" xr:uid="{57F47DD9-722D-4BE8-B056-9BDC07CA4661}"/>
    <hyperlink ref="N32" r:id="rId6" xr:uid="{CE40EF62-DF35-42F1-A6A1-A4688E1593CF}"/>
    <hyperlink ref="D32" r:id="rId7" xr:uid="{834DAC88-4FE2-415E-B190-9A19311527FC}"/>
  </hyperlinks>
  <pageMargins left="0.25" right="0.25" top="0.75" bottom="0.75" header="0.3" footer="0.3"/>
  <pageSetup paperSize="8" scale="16" orientation="landscape" r:id="rId8"/>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E5B3A-1A8F-44AE-B5F2-F173975DE0BB}">
  <sheetPr>
    <tabColor rgb="FF92D050"/>
    <pageSetUpPr fitToPage="1"/>
  </sheetPr>
  <dimension ref="B2:L59"/>
  <sheetViews>
    <sheetView showGridLines="0" zoomScale="50" zoomScaleNormal="50" workbookViewId="0">
      <pane xSplit="2" topLeftCell="C1" activePane="topRight" state="frozen"/>
      <selection activeCell="C7" sqref="C7:F7"/>
      <selection pane="topRight" activeCell="C14" sqref="C14:E19"/>
    </sheetView>
  </sheetViews>
  <sheetFormatPr defaultRowHeight="14.5"/>
  <cols>
    <col min="2" max="2" width="70.54296875" customWidth="1"/>
    <col min="3" max="3" width="37.54296875" customWidth="1"/>
    <col min="4" max="4" width="36.36328125" customWidth="1"/>
    <col min="5" max="5" width="37" customWidth="1"/>
    <col min="6" max="6" width="9.36328125" customWidth="1"/>
    <col min="7" max="7" width="9.36328125" style="10" customWidth="1"/>
    <col min="8" max="8" width="9.36328125" customWidth="1"/>
    <col min="9" max="9" width="91.54296875" customWidth="1"/>
    <col min="10" max="10" width="36" customWidth="1"/>
    <col min="11" max="11" width="35.6328125" customWidth="1"/>
    <col min="12" max="12" width="80.36328125" customWidth="1"/>
  </cols>
  <sheetData>
    <row r="2" spans="2:12" ht="47.25" customHeight="1">
      <c r="B2" s="13" t="str">
        <f>Cholera!B2</f>
        <v>ON THE                              MENU</v>
      </c>
      <c r="C2" s="266"/>
      <c r="D2" s="266"/>
      <c r="E2" s="266"/>
      <c r="I2" s="1184" t="str">
        <f>Cholera!Z2</f>
        <v>OTHER PREQUALIFIED VACCINES NOT ON THE GAVI MENU</v>
      </c>
      <c r="J2" s="1184"/>
      <c r="K2" s="1184"/>
      <c r="L2" s="1184"/>
    </row>
    <row r="3" spans="2:12" s="34" customFormat="1" ht="15" customHeight="1">
      <c r="G3" s="35"/>
      <c r="I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J3" s="1162"/>
      <c r="K3" s="1162"/>
      <c r="L3" s="1162"/>
    </row>
    <row r="4" spans="2:12" s="34" customFormat="1" ht="15" customHeight="1">
      <c r="B4" s="1162" t="str">
        <f>Cholera!B4</f>
        <v xml:space="preserve">The vaccines listed below are currently offered by Gavi and listed in the country application portal.   
</v>
      </c>
      <c r="C4" s="346"/>
      <c r="D4" s="346"/>
      <c r="E4" s="346"/>
      <c r="G4" s="35"/>
      <c r="I4" s="1162"/>
      <c r="J4" s="1162"/>
      <c r="K4" s="1162"/>
      <c r="L4" s="1162"/>
    </row>
    <row r="5" spans="2:12" s="34" customFormat="1" ht="15" customHeight="1">
      <c r="B5" s="1162"/>
      <c r="C5" s="346"/>
      <c r="D5" s="346"/>
      <c r="E5" s="346"/>
      <c r="G5" s="35"/>
      <c r="I5" s="1162"/>
      <c r="J5" s="1162"/>
      <c r="K5" s="1162"/>
      <c r="L5" s="1162"/>
    </row>
    <row r="6" spans="2:12" s="34" customFormat="1" ht="19" thickBot="1">
      <c r="C6" s="80"/>
      <c r="D6" s="80"/>
      <c r="E6" s="80"/>
      <c r="G6" s="35"/>
    </row>
    <row r="7" spans="2:12" s="34" customFormat="1" ht="21">
      <c r="B7" s="1" t="s">
        <v>16</v>
      </c>
      <c r="C7" s="1732" t="s">
        <v>602</v>
      </c>
      <c r="D7" s="1169"/>
      <c r="E7" s="1170"/>
      <c r="G7" s="35"/>
      <c r="I7" s="14" t="s">
        <v>16</v>
      </c>
      <c r="J7" s="1733" t="s">
        <v>602</v>
      </c>
      <c r="K7" s="1729"/>
      <c r="L7" s="1730"/>
    </row>
    <row r="8" spans="2:12" s="34" customFormat="1" ht="21">
      <c r="B8" s="2" t="s">
        <v>18</v>
      </c>
      <c r="C8" s="1178" t="s">
        <v>603</v>
      </c>
      <c r="D8" s="1166"/>
      <c r="E8" s="1171"/>
      <c r="G8" s="35"/>
      <c r="I8" s="15" t="s">
        <v>18</v>
      </c>
      <c r="J8" s="1731" t="s">
        <v>603</v>
      </c>
      <c r="K8" s="1479"/>
      <c r="L8" s="1480"/>
    </row>
    <row r="9" spans="2:12" s="34" customFormat="1" ht="21">
      <c r="B9" s="2" t="s">
        <v>20</v>
      </c>
      <c r="C9" s="1734" t="s">
        <v>32</v>
      </c>
      <c r="D9" s="1490"/>
      <c r="E9" s="1491"/>
      <c r="G9" s="35"/>
      <c r="I9" s="15" t="s">
        <v>20</v>
      </c>
      <c r="J9" s="1735" t="s">
        <v>32</v>
      </c>
      <c r="K9" s="1736"/>
      <c r="L9" s="1737"/>
    </row>
    <row r="10" spans="2:12" s="34" customFormat="1" ht="39.75" customHeight="1">
      <c r="B10" s="30" t="s">
        <v>25</v>
      </c>
      <c r="C10" s="1430" t="s">
        <v>604</v>
      </c>
      <c r="D10" s="1407"/>
      <c r="E10" s="1722"/>
      <c r="G10" s="35"/>
      <c r="I10" s="28" t="s">
        <v>25</v>
      </c>
      <c r="J10" s="1738" t="s">
        <v>605</v>
      </c>
      <c r="K10" s="1739"/>
      <c r="L10" s="47" t="s">
        <v>606</v>
      </c>
    </row>
    <row r="11" spans="2:12" s="34" customFormat="1" ht="24.75" customHeight="1">
      <c r="B11" s="1005" t="s">
        <v>1050</v>
      </c>
      <c r="C11" s="1178" t="s">
        <v>198</v>
      </c>
      <c r="D11" s="1166"/>
      <c r="E11" s="1171"/>
      <c r="G11" s="35"/>
      <c r="I11" s="254" t="s">
        <v>1046</v>
      </c>
      <c r="J11" s="1712" t="s">
        <v>30</v>
      </c>
      <c r="K11" s="1525"/>
      <c r="L11" s="40" t="s">
        <v>32</v>
      </c>
    </row>
    <row r="12" spans="2:12" s="34" customFormat="1" ht="24.75" customHeight="1">
      <c r="B12" s="772" t="s">
        <v>35</v>
      </c>
      <c r="C12" s="1178" t="s">
        <v>136</v>
      </c>
      <c r="D12" s="1166"/>
      <c r="E12" s="1171"/>
      <c r="G12" s="35"/>
      <c r="I12" s="39" t="s">
        <v>35</v>
      </c>
      <c r="J12" s="1712" t="s">
        <v>136</v>
      </c>
      <c r="K12" s="1525"/>
      <c r="L12" s="40" t="s">
        <v>32</v>
      </c>
    </row>
    <row r="13" spans="2:12" s="34" customFormat="1" ht="45.75" customHeight="1">
      <c r="B13" s="281" t="s">
        <v>36</v>
      </c>
      <c r="C13" s="1312" t="s">
        <v>607</v>
      </c>
      <c r="D13" s="1225"/>
      <c r="E13" s="1226"/>
      <c r="G13" s="35"/>
      <c r="I13" s="16" t="s">
        <v>38</v>
      </c>
      <c r="J13" s="1740" t="s">
        <v>607</v>
      </c>
      <c r="K13" s="1525"/>
      <c r="L13" s="41" t="s">
        <v>607</v>
      </c>
    </row>
    <row r="14" spans="2:12" s="34" customFormat="1" ht="21">
      <c r="B14" s="396" t="s">
        <v>1056</v>
      </c>
      <c r="C14" s="1741">
        <v>0.24</v>
      </c>
      <c r="D14" s="1717"/>
      <c r="E14" s="1718"/>
      <c r="G14" s="35"/>
      <c r="I14" s="61" t="s">
        <v>1054</v>
      </c>
      <c r="J14" s="1742" t="s">
        <v>32</v>
      </c>
      <c r="K14" s="1743"/>
      <c r="L14" s="98" t="s">
        <v>32</v>
      </c>
    </row>
    <row r="15" spans="2:12" s="34" customFormat="1" ht="18.5">
      <c r="B15" s="396" t="s">
        <v>42</v>
      </c>
      <c r="C15" s="1747">
        <v>1</v>
      </c>
      <c r="D15" s="1748"/>
      <c r="E15" s="1749"/>
      <c r="G15" s="35"/>
      <c r="I15" s="61" t="s">
        <v>42</v>
      </c>
      <c r="J15" s="1750">
        <v>1</v>
      </c>
      <c r="K15" s="1751"/>
      <c r="L15" s="151">
        <v>1</v>
      </c>
    </row>
    <row r="16" spans="2:12" s="34" customFormat="1" ht="21">
      <c r="B16" s="397" t="s">
        <v>1057</v>
      </c>
      <c r="C16" s="1182">
        <f>C15*C14</f>
        <v>0.24</v>
      </c>
      <c r="D16" s="1133"/>
      <c r="E16" s="1183"/>
      <c r="G16" s="35"/>
      <c r="I16" s="64" t="s">
        <v>1055</v>
      </c>
      <c r="J16" s="1701" t="s">
        <v>32</v>
      </c>
      <c r="K16" s="1746"/>
      <c r="L16" s="98" t="s">
        <v>32</v>
      </c>
    </row>
    <row r="17" spans="2:12" s="34" customFormat="1" ht="21">
      <c r="B17" s="1006" t="s">
        <v>106</v>
      </c>
      <c r="C17" s="1444">
        <v>0.2</v>
      </c>
      <c r="D17" s="1205"/>
      <c r="E17" s="1206"/>
      <c r="G17" s="35"/>
      <c r="I17" s="255" t="s">
        <v>44</v>
      </c>
      <c r="J17" s="1710" t="s">
        <v>32</v>
      </c>
      <c r="K17" s="1522"/>
      <c r="L17" s="98" t="s">
        <v>32</v>
      </c>
    </row>
    <row r="18" spans="2:12" s="34" customFormat="1" ht="21">
      <c r="B18" s="397" t="s">
        <v>107</v>
      </c>
      <c r="C18" s="1445">
        <v>0.2</v>
      </c>
      <c r="D18" s="1446"/>
      <c r="E18" s="1447"/>
      <c r="G18" s="35"/>
      <c r="I18" s="64" t="s">
        <v>45</v>
      </c>
      <c r="J18" s="1744" t="s">
        <v>32</v>
      </c>
      <c r="K18" s="1745"/>
      <c r="L18" s="100" t="s">
        <v>32</v>
      </c>
    </row>
    <row r="19" spans="2:12" s="34" customFormat="1" ht="21">
      <c r="B19" s="397" t="s">
        <v>1053</v>
      </c>
      <c r="C19" s="1182">
        <f>C16/(1-C18)</f>
        <v>0.3</v>
      </c>
      <c r="D19" s="1133"/>
      <c r="E19" s="1183"/>
      <c r="G19" s="35"/>
      <c r="I19" s="64" t="s">
        <v>1049</v>
      </c>
      <c r="J19" s="1701" t="s">
        <v>32</v>
      </c>
      <c r="K19" s="1746"/>
      <c r="L19" s="614" t="s">
        <v>32</v>
      </c>
    </row>
    <row r="20" spans="2:12" s="34" customFormat="1" ht="37">
      <c r="B20" s="68" t="s">
        <v>47</v>
      </c>
      <c r="C20" s="630" t="s">
        <v>463</v>
      </c>
      <c r="D20" s="637" t="s">
        <v>398</v>
      </c>
      <c r="E20" s="665" t="s">
        <v>570</v>
      </c>
      <c r="G20" s="35"/>
      <c r="I20" s="69" t="s">
        <v>47</v>
      </c>
      <c r="J20" s="488" t="s">
        <v>463</v>
      </c>
      <c r="K20" s="714" t="s">
        <v>398</v>
      </c>
      <c r="L20" s="105" t="s">
        <v>463</v>
      </c>
    </row>
    <row r="21" spans="2:12" s="34" customFormat="1" ht="37">
      <c r="B21" s="130" t="s">
        <v>50</v>
      </c>
      <c r="C21" s="631" t="s">
        <v>608</v>
      </c>
      <c r="D21" s="638" t="s">
        <v>609</v>
      </c>
      <c r="E21" s="666" t="s">
        <v>610</v>
      </c>
      <c r="G21" s="35"/>
      <c r="I21" s="69" t="s">
        <v>50</v>
      </c>
      <c r="J21" s="488" t="s">
        <v>608</v>
      </c>
      <c r="K21" s="412" t="s">
        <v>609</v>
      </c>
      <c r="L21" s="105" t="s">
        <v>608</v>
      </c>
    </row>
    <row r="22" spans="2:12" s="34" customFormat="1" ht="21">
      <c r="B22" s="2" t="s">
        <v>55</v>
      </c>
      <c r="C22" s="632" t="s">
        <v>227</v>
      </c>
      <c r="D22" s="639" t="s">
        <v>227</v>
      </c>
      <c r="E22" s="667" t="s">
        <v>367</v>
      </c>
      <c r="G22" s="35"/>
      <c r="I22" s="15" t="s">
        <v>55</v>
      </c>
      <c r="J22" s="708" t="s">
        <v>227</v>
      </c>
      <c r="K22" s="410" t="s">
        <v>227</v>
      </c>
      <c r="L22" s="41" t="s">
        <v>227</v>
      </c>
    </row>
    <row r="23" spans="2:12" s="34" customFormat="1" ht="21" customHeight="1">
      <c r="B23" s="4" t="s">
        <v>58</v>
      </c>
      <c r="C23" s="632" t="s">
        <v>234</v>
      </c>
      <c r="D23" s="639" t="s">
        <v>234</v>
      </c>
      <c r="E23" s="667" t="s">
        <v>368</v>
      </c>
      <c r="G23" s="35"/>
      <c r="I23" s="15" t="s">
        <v>58</v>
      </c>
      <c r="J23" s="708" t="s">
        <v>234</v>
      </c>
      <c r="K23" s="410" t="s">
        <v>234</v>
      </c>
      <c r="L23" s="41" t="s">
        <v>234</v>
      </c>
    </row>
    <row r="24" spans="2:12" s="34" customFormat="1" ht="21">
      <c r="B24" s="2" t="s">
        <v>61</v>
      </c>
      <c r="C24" s="633">
        <v>34793</v>
      </c>
      <c r="D24" s="640">
        <v>41851</v>
      </c>
      <c r="E24" s="668">
        <v>36987</v>
      </c>
      <c r="G24" s="35"/>
      <c r="I24" s="15" t="s">
        <v>61</v>
      </c>
      <c r="J24" s="132">
        <v>34793</v>
      </c>
      <c r="K24" s="413">
        <v>41851</v>
      </c>
      <c r="L24" s="675">
        <v>34793</v>
      </c>
    </row>
    <row r="25" spans="2:12" s="34" customFormat="1" ht="21">
      <c r="B25" s="2" t="s">
        <v>62</v>
      </c>
      <c r="C25" s="632" t="s">
        <v>116</v>
      </c>
      <c r="D25" s="639" t="s">
        <v>549</v>
      </c>
      <c r="E25" s="667" t="s">
        <v>116</v>
      </c>
      <c r="G25" s="35"/>
      <c r="I25" s="15" t="s">
        <v>62</v>
      </c>
      <c r="J25" s="708" t="s">
        <v>116</v>
      </c>
      <c r="K25" s="410" t="s">
        <v>549</v>
      </c>
      <c r="L25" s="41" t="s">
        <v>116</v>
      </c>
    </row>
    <row r="26" spans="2:12" s="34" customFormat="1" ht="37">
      <c r="B26" s="2" t="s">
        <v>64</v>
      </c>
      <c r="C26" s="634" t="s">
        <v>577</v>
      </c>
      <c r="D26" s="641" t="s">
        <v>578</v>
      </c>
      <c r="E26" s="669" t="s">
        <v>579</v>
      </c>
      <c r="G26" s="35"/>
      <c r="I26" s="15" t="s">
        <v>64</v>
      </c>
      <c r="J26" s="708" t="s">
        <v>580</v>
      </c>
      <c r="K26" s="411" t="s">
        <v>581</v>
      </c>
      <c r="L26" s="41" t="s">
        <v>582</v>
      </c>
    </row>
    <row r="27" spans="2:12" s="34" customFormat="1" ht="21">
      <c r="B27" s="2" t="s">
        <v>68</v>
      </c>
      <c r="C27" s="861" t="s">
        <v>611</v>
      </c>
      <c r="D27" s="642" t="s">
        <v>69</v>
      </c>
      <c r="E27" s="670" t="s">
        <v>69</v>
      </c>
      <c r="G27" s="35"/>
      <c r="I27" s="15" t="s">
        <v>68</v>
      </c>
      <c r="J27" s="708" t="s">
        <v>69</v>
      </c>
      <c r="K27" s="410" t="s">
        <v>69</v>
      </c>
      <c r="L27" s="41" t="s">
        <v>69</v>
      </c>
    </row>
    <row r="28" spans="2:12" s="34" customFormat="1" ht="21">
      <c r="B28" s="4" t="s">
        <v>75</v>
      </c>
      <c r="C28" s="632" t="s">
        <v>553</v>
      </c>
      <c r="D28" s="642" t="s">
        <v>612</v>
      </c>
      <c r="E28" s="671" t="s">
        <v>586</v>
      </c>
      <c r="G28" s="35"/>
      <c r="I28" s="15" t="s">
        <v>75</v>
      </c>
      <c r="J28" s="708" t="s">
        <v>588</v>
      </c>
      <c r="K28" s="410" t="s">
        <v>589</v>
      </c>
      <c r="L28" s="41" t="s">
        <v>590</v>
      </c>
    </row>
    <row r="29" spans="2:12" s="34" customFormat="1" ht="21">
      <c r="B29" s="2" t="s">
        <v>77</v>
      </c>
      <c r="C29" s="635" t="s">
        <v>172</v>
      </c>
      <c r="D29" s="643" t="s">
        <v>172</v>
      </c>
      <c r="E29" s="660" t="s">
        <v>172</v>
      </c>
      <c r="G29" s="35"/>
      <c r="I29" s="15" t="s">
        <v>77</v>
      </c>
      <c r="J29" s="708" t="s">
        <v>591</v>
      </c>
      <c r="K29" s="410" t="s">
        <v>172</v>
      </c>
      <c r="L29" s="41" t="s">
        <v>172</v>
      </c>
    </row>
    <row r="30" spans="2:12" s="34" customFormat="1" ht="185">
      <c r="B30" s="2" t="s">
        <v>80</v>
      </c>
      <c r="C30" s="634" t="s">
        <v>278</v>
      </c>
      <c r="D30" s="644" t="s">
        <v>278</v>
      </c>
      <c r="E30" s="669" t="s">
        <v>278</v>
      </c>
      <c r="G30" s="35"/>
      <c r="I30" s="15" t="s">
        <v>80</v>
      </c>
      <c r="J30" s="708" t="s">
        <v>32</v>
      </c>
      <c r="K30" s="411" t="s">
        <v>32</v>
      </c>
      <c r="L30" s="41" t="s">
        <v>278</v>
      </c>
    </row>
    <row r="31" spans="2:12" s="34" customFormat="1" ht="18.5">
      <c r="B31" s="2" t="s">
        <v>82</v>
      </c>
      <c r="C31" s="635" t="s">
        <v>32</v>
      </c>
      <c r="D31" s="645" t="s">
        <v>32</v>
      </c>
      <c r="E31" s="667" t="s">
        <v>32</v>
      </c>
      <c r="G31" s="35"/>
      <c r="I31" s="15" t="s">
        <v>82</v>
      </c>
      <c r="J31" s="708" t="s">
        <v>32</v>
      </c>
      <c r="K31" s="410" t="s">
        <v>32</v>
      </c>
      <c r="L31" s="41" t="s">
        <v>32</v>
      </c>
    </row>
    <row r="32" spans="2:12" s="34" customFormat="1" ht="58">
      <c r="B32" s="33" t="s">
        <v>83</v>
      </c>
      <c r="C32" s="636" t="s">
        <v>613</v>
      </c>
      <c r="D32" s="646" t="s">
        <v>614</v>
      </c>
      <c r="E32" s="672" t="s">
        <v>615</v>
      </c>
      <c r="F32" s="155"/>
      <c r="G32" s="35"/>
      <c r="I32" s="16" t="s">
        <v>83</v>
      </c>
      <c r="J32" s="712" t="s">
        <v>616</v>
      </c>
      <c r="K32" s="593" t="s">
        <v>617</v>
      </c>
      <c r="L32" s="184" t="s">
        <v>618</v>
      </c>
    </row>
    <row r="33" spans="2:12" s="34" customFormat="1" ht="21">
      <c r="B33" s="36" t="s">
        <v>88</v>
      </c>
      <c r="C33" s="647" t="s">
        <v>32</v>
      </c>
      <c r="D33" s="639" t="s">
        <v>32</v>
      </c>
      <c r="E33" s="673" t="s">
        <v>32</v>
      </c>
      <c r="G33" s="35"/>
      <c r="I33" s="37" t="s">
        <v>88</v>
      </c>
      <c r="J33" s="509" t="s">
        <v>32</v>
      </c>
      <c r="K33" s="510" t="s">
        <v>32</v>
      </c>
      <c r="L33" s="58" t="s">
        <v>32</v>
      </c>
    </row>
    <row r="34" spans="2:12" s="34" customFormat="1" ht="18.5">
      <c r="B34" s="36" t="s">
        <v>90</v>
      </c>
      <c r="C34" s="351" t="s">
        <v>32</v>
      </c>
      <c r="D34" s="639" t="s">
        <v>32</v>
      </c>
      <c r="E34" s="673" t="s">
        <v>32</v>
      </c>
      <c r="G34" s="35"/>
      <c r="I34" s="37" t="s">
        <v>90</v>
      </c>
      <c r="J34" s="509" t="s">
        <v>32</v>
      </c>
      <c r="K34" s="510" t="s">
        <v>32</v>
      </c>
      <c r="L34" s="58" t="s">
        <v>32</v>
      </c>
    </row>
    <row r="35" spans="2:12" s="34" customFormat="1" ht="30.65" customHeight="1" thickBot="1">
      <c r="B35" s="136" t="s">
        <v>92</v>
      </c>
      <c r="C35" s="440" t="s">
        <v>32</v>
      </c>
      <c r="D35" s="648" t="s">
        <v>32</v>
      </c>
      <c r="E35" s="674" t="s">
        <v>32</v>
      </c>
      <c r="G35" s="35"/>
      <c r="I35" s="75" t="s">
        <v>92</v>
      </c>
      <c r="J35" s="511" t="s">
        <v>32</v>
      </c>
      <c r="K35" s="715" t="s">
        <v>32</v>
      </c>
      <c r="L35" s="676" t="s">
        <v>32</v>
      </c>
    </row>
    <row r="36" spans="2:12"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G36" s="35"/>
      <c r="I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7" spans="2:12" s="34" customFormat="1" ht="18.5">
      <c r="B37" s="34" t="str">
        <f>Cholera!B37</f>
        <v>2 Source: UNICEF PRODUCT MENU FOR VACCINES SUPPLIED BY UNICEF FOR GAVI, THE VACCINE ALLIANCE (https://www.unicef.org/supply/media/25621/file/Product-Menu-All-Vaccines-May-2026.pdf)</v>
      </c>
      <c r="G37" s="35"/>
      <c r="I37" s="34" t="str">
        <f>B37</f>
        <v>2 Source: UNICEF PRODUCT MENU FOR VACCINES SUPPLIED BY UNICEF FOR GAVI, THE VACCINE ALLIANCE (https://www.unicef.org/supply/media/25621/file/Product-Menu-All-Vaccines-May-2026.pdf)</v>
      </c>
    </row>
    <row r="38" spans="2:12" s="34" customFormat="1" ht="18.5">
      <c r="B38" s="34" t="str">
        <f>Cholera!B38</f>
        <v>3 Source: WHO position paper: http://www.who.int/immunization/documents/positionpapers/en/</v>
      </c>
      <c r="G38" s="35"/>
      <c r="I38" s="34" t="str">
        <f>B38</f>
        <v>3 Source: WHO position paper: http://www.who.int/immunization/documents/positionpapers/en/</v>
      </c>
    </row>
    <row r="39" spans="2:12" s="34" customFormat="1" ht="18.5">
      <c r="B39" s="34" t="str">
        <f>Cholera!B39</f>
        <v xml:space="preserve">4 Source: Gavi Secretariat, see definitions tab for details </v>
      </c>
      <c r="G39" s="35"/>
      <c r="I39" s="34" t="str">
        <f>B39</f>
        <v xml:space="preserve">4 Source: Gavi Secretariat, see definitions tab for details </v>
      </c>
    </row>
    <row r="40" spans="2:12" s="34" customFormat="1" ht="18.5">
      <c r="B40" s="34" t="str">
        <f>Cholera!B40</f>
        <v>5 Source: Review of WHO vaccine wastage rate tool, 2021</v>
      </c>
      <c r="G40" s="35"/>
      <c r="I40" s="34" t="str">
        <f>B40</f>
        <v>5 Source: Review of WHO vaccine wastage rate tool, 2021</v>
      </c>
    </row>
    <row r="41" spans="2:12" s="34" customFormat="1" ht="18.5">
      <c r="G41" s="35"/>
    </row>
    <row r="42" spans="2:12" s="34" customFormat="1" ht="18.5">
      <c r="G42" s="35"/>
    </row>
    <row r="43" spans="2:12" s="34" customFormat="1" ht="18.5">
      <c r="G43" s="35"/>
    </row>
    <row r="44" spans="2:12" s="34" customFormat="1" ht="18.5">
      <c r="G44" s="35"/>
    </row>
    <row r="45" spans="2:12" s="34" customFormat="1" ht="18.5">
      <c r="G45" s="35"/>
    </row>
    <row r="46" spans="2:12" s="34" customFormat="1" ht="18.5">
      <c r="G46" s="35"/>
    </row>
    <row r="47" spans="2:12" s="34" customFormat="1" ht="18.5">
      <c r="G47" s="35"/>
    </row>
    <row r="48" spans="2:12" s="34" customFormat="1" ht="18.5">
      <c r="G48" s="35"/>
    </row>
    <row r="49" spans="7:7" s="34" customFormat="1" ht="18.5">
      <c r="G49" s="35"/>
    </row>
    <row r="50" spans="7:7" s="34" customFormat="1" ht="18.5">
      <c r="G50" s="35"/>
    </row>
    <row r="51" spans="7:7" s="34" customFormat="1" ht="18.5">
      <c r="G51" s="35"/>
    </row>
    <row r="52" spans="7:7" s="34" customFormat="1" ht="18.5">
      <c r="G52" s="35"/>
    </row>
    <row r="53" spans="7:7" s="34" customFormat="1" ht="18.5">
      <c r="G53" s="35"/>
    </row>
    <row r="54" spans="7:7" s="34" customFormat="1" ht="18.5">
      <c r="G54" s="35"/>
    </row>
    <row r="55" spans="7:7" s="34" customFormat="1" ht="18.5">
      <c r="G55" s="35"/>
    </row>
    <row r="56" spans="7:7" s="34" customFormat="1" ht="18.5">
      <c r="G56" s="35"/>
    </row>
    <row r="57" spans="7:7" s="34" customFormat="1" ht="18.5">
      <c r="G57" s="35"/>
    </row>
    <row r="58" spans="7:7" s="34" customFormat="1" ht="18.5">
      <c r="G58" s="35"/>
    </row>
    <row r="59" spans="7:7" s="34" customFormat="1" ht="18.5">
      <c r="G59" s="35"/>
    </row>
  </sheetData>
  <sheetProtection selectLockedCells="1"/>
  <mergeCells count="29">
    <mergeCell ref="C18:E18"/>
    <mergeCell ref="J18:K18"/>
    <mergeCell ref="C19:E19"/>
    <mergeCell ref="J19:K19"/>
    <mergeCell ref="C15:E15"/>
    <mergeCell ref="J15:K15"/>
    <mergeCell ref="C16:E16"/>
    <mergeCell ref="J16:K16"/>
    <mergeCell ref="C17:E17"/>
    <mergeCell ref="J17:K17"/>
    <mergeCell ref="C12:E12"/>
    <mergeCell ref="J12:K12"/>
    <mergeCell ref="C13:E13"/>
    <mergeCell ref="J13:K13"/>
    <mergeCell ref="C14:E14"/>
    <mergeCell ref="J14:K14"/>
    <mergeCell ref="C9:E9"/>
    <mergeCell ref="J9:L9"/>
    <mergeCell ref="C10:E10"/>
    <mergeCell ref="J10:K10"/>
    <mergeCell ref="C11:E11"/>
    <mergeCell ref="J11:K11"/>
    <mergeCell ref="C8:E8"/>
    <mergeCell ref="J8:L8"/>
    <mergeCell ref="I2:L2"/>
    <mergeCell ref="I3:L5"/>
    <mergeCell ref="B4:B5"/>
    <mergeCell ref="C7:E7"/>
    <mergeCell ref="J7:L7"/>
  </mergeCells>
  <hyperlinks>
    <hyperlink ref="L32" r:id="rId1" xr:uid="{9E02685F-E816-4984-92B2-7373A6522812}"/>
    <hyperlink ref="C32" r:id="rId2" xr:uid="{EA2F0232-DF7D-4DA2-B3E4-06B1BCF64701}"/>
    <hyperlink ref="D32" r:id="rId3" xr:uid="{8C0838DD-8C41-43BD-A6D9-392935328EBF}"/>
    <hyperlink ref="E32" r:id="rId4" xr:uid="{6584151B-3341-4A2D-AD4A-FA05F8F7A009}"/>
    <hyperlink ref="J32" r:id="rId5" xr:uid="{47A75A8D-56C2-44F7-819A-AF3BCE46D69A}"/>
    <hyperlink ref="K32" r:id="rId6" xr:uid="{B25D6812-F4F5-4437-A7BB-8ABC5432D913}"/>
  </hyperlinks>
  <pageMargins left="0.25" right="0.25" top="0.75" bottom="0.75" header="0.3" footer="0.3"/>
  <pageSetup paperSize="8" scale="16" orientation="landscape" r:id="rId7"/>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6E96-B628-43A8-A457-3995E08DC78D}">
  <sheetPr>
    <tabColor rgb="FF92D050"/>
    <pageSetUpPr fitToPage="1"/>
  </sheetPr>
  <dimension ref="B2:H59"/>
  <sheetViews>
    <sheetView showGridLines="0" topLeftCell="A2" zoomScale="60" zoomScaleNormal="60" workbookViewId="0">
      <pane xSplit="2" topLeftCell="C1" activePane="topRight" state="frozen"/>
      <selection pane="topRight" activeCell="C17" sqref="C17:C18"/>
    </sheetView>
  </sheetViews>
  <sheetFormatPr defaultRowHeight="14.5"/>
  <cols>
    <col min="2" max="2" width="70.54296875" customWidth="1"/>
    <col min="3" max="3" width="75.6328125" customWidth="1"/>
    <col min="4" max="4" width="9.36328125" customWidth="1"/>
    <col min="5" max="5" width="9.36328125" style="10" customWidth="1"/>
    <col min="6" max="6" width="9.36328125" customWidth="1"/>
    <col min="7" max="7" width="91.54296875" customWidth="1"/>
    <col min="8" max="8" width="80.36328125" customWidth="1"/>
    <col min="9" max="22" width="8.6328125" bestFit="1" customWidth="1"/>
  </cols>
  <sheetData>
    <row r="2" spans="2:8" ht="47.25" customHeight="1">
      <c r="B2" s="13" t="str">
        <f>Cholera!B2</f>
        <v>ON THE                              MENU</v>
      </c>
      <c r="C2" s="13"/>
      <c r="G2" s="1184" t="str">
        <f>Cholera!Z2</f>
        <v>OTHER PREQUALIFIED VACCINES NOT ON THE GAVI MENU</v>
      </c>
      <c r="H2" s="1184"/>
    </row>
    <row r="3" spans="2:8" s="34" customFormat="1" ht="15" customHeight="1">
      <c r="E3" s="35"/>
      <c r="G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H3" s="1162"/>
    </row>
    <row r="4" spans="2:8" s="34" customFormat="1" ht="15" customHeight="1">
      <c r="B4" s="1162" t="str">
        <f>Cholera!B4</f>
        <v xml:space="preserve">The vaccines listed below are currently offered by Gavi and listed in the country application portal.   
</v>
      </c>
      <c r="C4" s="1162"/>
      <c r="E4" s="35"/>
      <c r="G4" s="1162"/>
      <c r="H4" s="1162"/>
    </row>
    <row r="5" spans="2:8" s="34" customFormat="1" ht="15" customHeight="1">
      <c r="B5" s="1162"/>
      <c r="C5" s="1162"/>
      <c r="E5" s="35"/>
      <c r="G5" s="1162"/>
      <c r="H5" s="1162"/>
    </row>
    <row r="6" spans="2:8" s="34" customFormat="1" ht="19" thickBot="1">
      <c r="C6" s="80"/>
      <c r="E6" s="35"/>
    </row>
    <row r="7" spans="2:8" s="34" customFormat="1" ht="21">
      <c r="B7" s="1" t="s">
        <v>16</v>
      </c>
      <c r="C7" s="677" t="s">
        <v>619</v>
      </c>
      <c r="E7" s="35"/>
      <c r="G7" s="14" t="s">
        <v>16</v>
      </c>
      <c r="H7" s="11" t="s">
        <v>619</v>
      </c>
    </row>
    <row r="8" spans="2:8" s="34" customFormat="1" ht="37">
      <c r="B8" s="2" t="s">
        <v>18</v>
      </c>
      <c r="C8" s="453" t="s">
        <v>620</v>
      </c>
      <c r="E8" s="35"/>
      <c r="G8" s="15" t="s">
        <v>18</v>
      </c>
      <c r="H8" s="23" t="s">
        <v>620</v>
      </c>
    </row>
    <row r="9" spans="2:8" s="34" customFormat="1" ht="21">
      <c r="B9" s="2" t="s">
        <v>20</v>
      </c>
      <c r="C9" s="678" t="s">
        <v>32</v>
      </c>
      <c r="E9" s="35"/>
      <c r="G9" s="15" t="s">
        <v>20</v>
      </c>
      <c r="H9" s="684" t="s">
        <v>32</v>
      </c>
    </row>
    <row r="10" spans="2:8" s="34" customFormat="1" ht="39.75" customHeight="1">
      <c r="B10" s="30" t="s">
        <v>25</v>
      </c>
      <c r="C10" s="679" t="s">
        <v>621</v>
      </c>
      <c r="E10" s="35"/>
      <c r="G10" s="28" t="s">
        <v>25</v>
      </c>
      <c r="H10" s="157" t="s">
        <v>622</v>
      </c>
    </row>
    <row r="11" spans="2:8" s="34" customFormat="1" ht="24.75" customHeight="1">
      <c r="B11" s="1005" t="s">
        <v>1050</v>
      </c>
      <c r="C11" s="781" t="s">
        <v>623</v>
      </c>
      <c r="E11" s="35"/>
      <c r="G11" s="254" t="s">
        <v>1046</v>
      </c>
      <c r="H11" s="685" t="s">
        <v>32</v>
      </c>
    </row>
    <row r="12" spans="2:8" s="34" customFormat="1" ht="24.75" customHeight="1">
      <c r="B12" s="772" t="s">
        <v>35</v>
      </c>
      <c r="C12" s="458" t="s">
        <v>136</v>
      </c>
      <c r="E12" s="35"/>
      <c r="G12" s="39" t="s">
        <v>35</v>
      </c>
      <c r="H12" s="12" t="s">
        <v>136</v>
      </c>
    </row>
    <row r="13" spans="2:8" s="34" customFormat="1" ht="45.75" customHeight="1">
      <c r="B13" s="281" t="s">
        <v>36</v>
      </c>
      <c r="C13" s="453" t="s">
        <v>624</v>
      </c>
      <c r="E13" s="35"/>
      <c r="G13" s="16" t="s">
        <v>38</v>
      </c>
      <c r="H13" s="23" t="s">
        <v>624</v>
      </c>
    </row>
    <row r="14" spans="2:8" s="34" customFormat="1" ht="21">
      <c r="B14" s="396" t="s">
        <v>1056</v>
      </c>
      <c r="C14" s="680">
        <v>2.85</v>
      </c>
      <c r="E14" s="35"/>
      <c r="G14" s="61" t="s">
        <v>1054</v>
      </c>
      <c r="H14" s="686" t="s">
        <v>32</v>
      </c>
    </row>
    <row r="15" spans="2:8" s="34" customFormat="1" ht="18.5">
      <c r="B15" s="396" t="s">
        <v>42</v>
      </c>
      <c r="C15" s="681">
        <v>4</v>
      </c>
      <c r="E15" s="35"/>
      <c r="G15" s="61" t="s">
        <v>42</v>
      </c>
      <c r="H15" s="687">
        <v>4</v>
      </c>
    </row>
    <row r="16" spans="2:8" s="34" customFormat="1" ht="21">
      <c r="B16" s="397" t="s">
        <v>1057</v>
      </c>
      <c r="C16" s="464">
        <f>C14*C15</f>
        <v>11.4</v>
      </c>
      <c r="E16" s="35"/>
      <c r="G16" s="64" t="s">
        <v>1055</v>
      </c>
      <c r="H16" s="65" t="s">
        <v>32</v>
      </c>
    </row>
    <row r="17" spans="2:8" s="34" customFormat="1" ht="21">
      <c r="B17" s="1006" t="s">
        <v>106</v>
      </c>
      <c r="C17" s="1099">
        <v>0.2</v>
      </c>
      <c r="E17" s="35"/>
      <c r="G17" s="255" t="s">
        <v>44</v>
      </c>
      <c r="H17" s="66" t="s">
        <v>32</v>
      </c>
    </row>
    <row r="18" spans="2:8" s="34" customFormat="1" ht="21">
      <c r="B18" s="397" t="s">
        <v>107</v>
      </c>
      <c r="C18" s="1100">
        <v>0.2</v>
      </c>
      <c r="E18" s="35"/>
      <c r="G18" s="64" t="s">
        <v>45</v>
      </c>
      <c r="H18" s="688" t="s">
        <v>32</v>
      </c>
    </row>
    <row r="19" spans="2:8" s="34" customFormat="1" ht="21">
      <c r="B19" s="397" t="s">
        <v>1053</v>
      </c>
      <c r="C19" s="464">
        <f>C16/(1-C18)</f>
        <v>14.25</v>
      </c>
      <c r="E19" s="35"/>
      <c r="G19" s="64" t="s">
        <v>1049</v>
      </c>
      <c r="H19" s="65" t="s">
        <v>32</v>
      </c>
    </row>
    <row r="20" spans="2:8" s="34" customFormat="1" ht="21">
      <c r="B20" s="68" t="s">
        <v>47</v>
      </c>
      <c r="C20" s="682" t="s">
        <v>463</v>
      </c>
      <c r="E20" s="35"/>
      <c r="G20" s="69" t="s">
        <v>47</v>
      </c>
      <c r="H20" s="689" t="s">
        <v>463</v>
      </c>
    </row>
    <row r="21" spans="2:8" s="34" customFormat="1" ht="21">
      <c r="B21" s="130" t="s">
        <v>50</v>
      </c>
      <c r="C21" s="682" t="s">
        <v>625</v>
      </c>
      <c r="E21" s="35"/>
      <c r="G21" s="69" t="s">
        <v>50</v>
      </c>
      <c r="H21" s="689" t="s">
        <v>625</v>
      </c>
    </row>
    <row r="22" spans="2:8" s="34" customFormat="1" ht="21">
      <c r="B22" s="2" t="s">
        <v>55</v>
      </c>
      <c r="C22" s="683" t="s">
        <v>227</v>
      </c>
      <c r="E22" s="35"/>
      <c r="G22" s="15" t="s">
        <v>55</v>
      </c>
      <c r="H22" s="690" t="s">
        <v>227</v>
      </c>
    </row>
    <row r="23" spans="2:8" s="34" customFormat="1" ht="21" customHeight="1">
      <c r="B23" s="4" t="s">
        <v>58</v>
      </c>
      <c r="C23" s="683" t="s">
        <v>234</v>
      </c>
      <c r="E23" s="35"/>
      <c r="G23" s="15" t="s">
        <v>58</v>
      </c>
      <c r="H23" s="690" t="s">
        <v>234</v>
      </c>
    </row>
    <row r="24" spans="2:8" s="34" customFormat="1" ht="21">
      <c r="B24" s="2" t="s">
        <v>61</v>
      </c>
      <c r="C24" s="459">
        <v>45372</v>
      </c>
      <c r="E24" s="35"/>
      <c r="G24" s="15" t="s">
        <v>61</v>
      </c>
      <c r="H24" s="74">
        <v>45372</v>
      </c>
    </row>
    <row r="25" spans="2:8" s="34" customFormat="1" ht="21">
      <c r="B25" s="2" t="s">
        <v>62</v>
      </c>
      <c r="C25" s="683" t="s">
        <v>116</v>
      </c>
      <c r="E25" s="35"/>
      <c r="G25" s="15" t="s">
        <v>62</v>
      </c>
      <c r="H25" s="690" t="s">
        <v>116</v>
      </c>
    </row>
    <row r="26" spans="2:8" s="34" customFormat="1" ht="21">
      <c r="B26" s="2" t="s">
        <v>64</v>
      </c>
      <c r="C26" s="683" t="s">
        <v>626</v>
      </c>
      <c r="E26" s="35"/>
      <c r="G26" s="15" t="s">
        <v>64</v>
      </c>
      <c r="H26" s="690" t="s">
        <v>627</v>
      </c>
    </row>
    <row r="27" spans="2:8" s="34" customFormat="1" ht="21">
      <c r="B27" s="2" t="s">
        <v>68</v>
      </c>
      <c r="C27" s="683" t="s">
        <v>69</v>
      </c>
      <c r="E27" s="35"/>
      <c r="G27" s="15" t="s">
        <v>68</v>
      </c>
      <c r="H27" s="690" t="s">
        <v>69</v>
      </c>
    </row>
    <row r="28" spans="2:8" s="34" customFormat="1" ht="21">
      <c r="B28" s="4" t="s">
        <v>75</v>
      </c>
      <c r="C28" s="683" t="s">
        <v>628</v>
      </c>
      <c r="E28" s="35"/>
      <c r="G28" s="15" t="s">
        <v>75</v>
      </c>
      <c r="H28" s="690" t="s">
        <v>629</v>
      </c>
    </row>
    <row r="29" spans="2:8" s="34" customFormat="1" ht="21">
      <c r="B29" s="2" t="s">
        <v>77</v>
      </c>
      <c r="C29" s="801" t="s">
        <v>276</v>
      </c>
      <c r="E29" s="35"/>
      <c r="G29" s="15" t="s">
        <v>77</v>
      </c>
      <c r="H29" s="690" t="s">
        <v>630</v>
      </c>
    </row>
    <row r="30" spans="2:8" s="34" customFormat="1" ht="92.5">
      <c r="B30" s="134" t="s">
        <v>80</v>
      </c>
      <c r="C30" s="683" t="s">
        <v>278</v>
      </c>
      <c r="E30" s="35"/>
      <c r="G30" s="15" t="s">
        <v>80</v>
      </c>
      <c r="H30" s="690" t="s">
        <v>32</v>
      </c>
    </row>
    <row r="31" spans="2:8" s="34" customFormat="1" ht="18.5">
      <c r="B31" s="134" t="s">
        <v>82</v>
      </c>
      <c r="C31" s="683" t="s">
        <v>32</v>
      </c>
      <c r="E31" s="35"/>
      <c r="G31" s="15" t="s">
        <v>82</v>
      </c>
      <c r="H31" s="690" t="s">
        <v>32</v>
      </c>
    </row>
    <row r="32" spans="2:8" s="34" customFormat="1" ht="21">
      <c r="B32" s="135" t="s">
        <v>83</v>
      </c>
      <c r="C32" s="745" t="s">
        <v>631</v>
      </c>
      <c r="D32" s="155"/>
      <c r="E32" s="35"/>
      <c r="G32" s="16" t="s">
        <v>83</v>
      </c>
      <c r="H32" s="744" t="s">
        <v>632</v>
      </c>
    </row>
    <row r="33" spans="2:8" s="34" customFormat="1" ht="21">
      <c r="B33" s="36" t="s">
        <v>88</v>
      </c>
      <c r="C33" s="746" t="s">
        <v>32</v>
      </c>
      <c r="E33" s="35"/>
      <c r="G33" s="37" t="s">
        <v>88</v>
      </c>
      <c r="H33" s="691" t="s">
        <v>32</v>
      </c>
    </row>
    <row r="34" spans="2:8" s="34" customFormat="1" ht="18.5">
      <c r="B34" s="36" t="s">
        <v>90</v>
      </c>
      <c r="C34" s="746" t="s">
        <v>32</v>
      </c>
      <c r="E34" s="35"/>
      <c r="G34" s="37" t="s">
        <v>90</v>
      </c>
      <c r="H34" s="691" t="s">
        <v>32</v>
      </c>
    </row>
    <row r="35" spans="2:8" s="34" customFormat="1" ht="30.65" customHeight="1" thickBot="1">
      <c r="B35" s="136" t="s">
        <v>92</v>
      </c>
      <c r="C35" s="747" t="s">
        <v>32</v>
      </c>
      <c r="E35" s="35"/>
      <c r="G35" s="201" t="s">
        <v>92</v>
      </c>
      <c r="H35" s="76" t="s">
        <v>32</v>
      </c>
    </row>
    <row r="36" spans="2:8"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E36" s="35"/>
      <c r="G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7" spans="2:8" s="34" customFormat="1" ht="18.5">
      <c r="B37" s="34" t="str">
        <f>Cholera!B37</f>
        <v>2 Source: UNICEF PRODUCT MENU FOR VACCINES SUPPLIED BY UNICEF FOR GAVI, THE VACCINE ALLIANCE (https://www.unicef.org/supply/media/25621/file/Product-Menu-All-Vaccines-May-2026.pdf)</v>
      </c>
      <c r="E37" s="35"/>
      <c r="G37" s="34" t="str">
        <f>B37</f>
        <v>2 Source: UNICEF PRODUCT MENU FOR VACCINES SUPPLIED BY UNICEF FOR GAVI, THE VACCINE ALLIANCE (https://www.unicef.org/supply/media/25621/file/Product-Menu-All-Vaccines-May-2026.pdf)</v>
      </c>
    </row>
    <row r="38" spans="2:8" s="34" customFormat="1" ht="18.5">
      <c r="B38" s="34" t="str">
        <f>Cholera!B38</f>
        <v>3 Source: WHO position paper: http://www.who.int/immunization/documents/positionpapers/en/</v>
      </c>
      <c r="E38" s="35"/>
      <c r="G38" s="34" t="str">
        <f>B38</f>
        <v>3 Source: WHO position paper: http://www.who.int/immunization/documents/positionpapers/en/</v>
      </c>
    </row>
    <row r="39" spans="2:8" s="34" customFormat="1" ht="18.5">
      <c r="B39" s="34" t="str">
        <f>Cholera!B39</f>
        <v xml:space="preserve">4 Source: Gavi Secretariat, see definitions tab for details </v>
      </c>
      <c r="E39" s="35"/>
      <c r="G39" s="34" t="str">
        <f>B39</f>
        <v xml:space="preserve">4 Source: Gavi Secretariat, see definitions tab for details </v>
      </c>
    </row>
    <row r="40" spans="2:8" s="34" customFormat="1" ht="18.5">
      <c r="B40" s="34" t="str">
        <f>Cholera!B40</f>
        <v>5 Source: Review of WHO vaccine wastage rate tool, 2021</v>
      </c>
      <c r="E40" s="35"/>
      <c r="G40" s="34" t="str">
        <f>B40</f>
        <v>5 Source: Review of WHO vaccine wastage rate tool, 2021</v>
      </c>
    </row>
    <row r="41" spans="2:8" s="34" customFormat="1" ht="18.5">
      <c r="B41" s="34" t="s">
        <v>633</v>
      </c>
      <c r="E41" s="35"/>
      <c r="G41" s="34" t="s">
        <v>633</v>
      </c>
    </row>
    <row r="42" spans="2:8" s="34" customFormat="1" ht="18.5">
      <c r="E42" s="35"/>
    </row>
    <row r="43" spans="2:8" s="34" customFormat="1" ht="18.5">
      <c r="E43" s="35"/>
    </row>
    <row r="44" spans="2:8" s="34" customFormat="1" ht="18.5">
      <c r="E44" s="35"/>
    </row>
    <row r="45" spans="2:8" s="34" customFormat="1" ht="18.5">
      <c r="E45" s="35"/>
    </row>
    <row r="46" spans="2:8" s="34" customFormat="1" ht="18.5">
      <c r="E46" s="35"/>
    </row>
    <row r="47" spans="2:8" s="34" customFormat="1" ht="18.5">
      <c r="E47" s="35"/>
    </row>
    <row r="48" spans="2:8" s="34" customFormat="1" ht="18.5">
      <c r="E48" s="35"/>
    </row>
    <row r="49" spans="5:5" s="34" customFormat="1" ht="18.5">
      <c r="E49" s="35"/>
    </row>
    <row r="50" spans="5:5" s="34" customFormat="1" ht="18.5">
      <c r="E50" s="35"/>
    </row>
    <row r="51" spans="5:5" s="34" customFormat="1" ht="18.5">
      <c r="E51" s="35"/>
    </row>
    <row r="52" spans="5:5" s="34" customFormat="1" ht="18.5">
      <c r="E52" s="35"/>
    </row>
    <row r="53" spans="5:5" s="34" customFormat="1" ht="18.5">
      <c r="E53" s="35"/>
    </row>
    <row r="54" spans="5:5" s="34" customFormat="1" ht="18.5">
      <c r="E54" s="35"/>
    </row>
    <row r="55" spans="5:5" s="34" customFormat="1" ht="18.5">
      <c r="E55" s="35"/>
    </row>
    <row r="56" spans="5:5" s="34" customFormat="1" ht="18.5">
      <c r="E56" s="35"/>
    </row>
    <row r="57" spans="5:5" s="34" customFormat="1" ht="18.5">
      <c r="E57" s="35"/>
    </row>
    <row r="58" spans="5:5" s="34" customFormat="1" ht="18.5">
      <c r="E58" s="35"/>
    </row>
    <row r="59" spans="5:5" s="34" customFormat="1" ht="18.5">
      <c r="E59" s="35"/>
    </row>
  </sheetData>
  <mergeCells count="3">
    <mergeCell ref="G2:H2"/>
    <mergeCell ref="G3:H5"/>
    <mergeCell ref="B4:C5"/>
  </mergeCells>
  <hyperlinks>
    <hyperlink ref="C32" r:id="rId1" xr:uid="{AA422A97-E7C1-4799-B651-D5CCAE37BFD8}"/>
    <hyperlink ref="H32" r:id="rId2" xr:uid="{FA607431-D6AB-410A-A0E7-5EB208632CE6}"/>
  </hyperlinks>
  <pageMargins left="0.25" right="0.25" top="0.75" bottom="0.75" header="0.3" footer="0.3"/>
  <pageSetup paperSize="8" scale="16" orientation="landscape"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L54"/>
  <sheetViews>
    <sheetView showGridLines="0" topLeftCell="A2" zoomScale="50" zoomScaleNormal="50" workbookViewId="0">
      <selection activeCell="C10" sqref="C10:D10"/>
    </sheetView>
  </sheetViews>
  <sheetFormatPr defaultRowHeight="14.5"/>
  <cols>
    <col min="2" max="2" width="61.6328125" customWidth="1"/>
    <col min="3" max="3" width="86.6328125" customWidth="1"/>
    <col min="4" max="4" width="85.6328125" bestFit="1" customWidth="1"/>
    <col min="6" max="6" width="9.36328125" style="10"/>
    <col min="7" max="7" width="9.453125" customWidth="1"/>
    <col min="8" max="8" width="76.36328125" customWidth="1"/>
    <col min="9" max="9" width="97.54296875" customWidth="1"/>
    <col min="10" max="11" width="85.6328125" style="176" customWidth="1"/>
    <col min="12" max="12" width="93.6328125" style="176" customWidth="1"/>
  </cols>
  <sheetData>
    <row r="2" spans="1:12" ht="31">
      <c r="B2" s="266" t="str">
        <f>[3]Cholera!B2</f>
        <v>ON THE                              MENU</v>
      </c>
      <c r="C2" s="13"/>
      <c r="F2" s="19"/>
      <c r="G2" s="13"/>
      <c r="H2" s="17" t="str">
        <f>Cholera!Z2</f>
        <v>OTHER PREQUALIFIED VACCINES NOT ON THE GAVI MENU</v>
      </c>
      <c r="I2" s="17"/>
    </row>
    <row r="3" spans="1:12" ht="18.5">
      <c r="F3" s="35"/>
      <c r="G3" s="34"/>
      <c r="H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I3" s="1162"/>
    </row>
    <row r="4" spans="1:12" ht="18.5">
      <c r="A4" s="34"/>
      <c r="B4" s="1162" t="str">
        <f>[3]Cholera!B4</f>
        <v xml:space="preserve">The vaccines listed below are currently offered by Gavi and listed in the country application portal.   
</v>
      </c>
      <c r="C4" s="34"/>
      <c r="F4" s="35"/>
      <c r="G4" s="34"/>
      <c r="H4" s="1162"/>
      <c r="I4" s="1162"/>
    </row>
    <row r="5" spans="1:12" ht="18.5">
      <c r="A5" s="34"/>
      <c r="B5" s="1162"/>
      <c r="C5" s="34"/>
      <c r="F5" s="35"/>
      <c r="G5" s="34"/>
      <c r="H5" s="1162"/>
      <c r="I5" s="1162"/>
    </row>
    <row r="6" spans="1:12" ht="19" thickBot="1">
      <c r="A6" s="34"/>
      <c r="B6" s="241"/>
      <c r="C6" s="34"/>
      <c r="F6" s="35"/>
      <c r="G6" s="34"/>
      <c r="H6" s="34"/>
      <c r="I6" s="34"/>
    </row>
    <row r="7" spans="1:12" ht="21">
      <c r="A7" s="34"/>
      <c r="B7" s="398" t="s">
        <v>16</v>
      </c>
      <c r="C7" s="1758" t="s">
        <v>924</v>
      </c>
      <c r="D7" s="1759"/>
      <c r="F7" s="35"/>
      <c r="G7" s="34"/>
      <c r="H7" s="893" t="s">
        <v>925</v>
      </c>
      <c r="I7" s="1755" t="s">
        <v>924</v>
      </c>
      <c r="J7" s="1755"/>
      <c r="K7" s="1755"/>
      <c r="L7" s="1755"/>
    </row>
    <row r="8" spans="1:12" ht="52.5" customHeight="1">
      <c r="A8" s="34"/>
      <c r="B8" s="399" t="s">
        <v>18</v>
      </c>
      <c r="C8" s="403" t="s">
        <v>926</v>
      </c>
      <c r="D8" s="403" t="s">
        <v>929</v>
      </c>
      <c r="F8" s="35"/>
      <c r="G8" s="34"/>
      <c r="H8" s="894" t="s">
        <v>927</v>
      </c>
      <c r="I8" s="856" t="s">
        <v>926</v>
      </c>
      <c r="J8" s="856" t="s">
        <v>1119</v>
      </c>
      <c r="K8" s="856" t="s">
        <v>928</v>
      </c>
      <c r="L8" s="857" t="s">
        <v>1119</v>
      </c>
    </row>
    <row r="9" spans="1:12" ht="21" customHeight="1">
      <c r="A9" s="34"/>
      <c r="B9" s="399" t="s">
        <v>20</v>
      </c>
      <c r="C9" s="402" t="s">
        <v>930</v>
      </c>
      <c r="D9" s="403" t="s">
        <v>933</v>
      </c>
      <c r="F9" s="35"/>
      <c r="G9" s="34"/>
      <c r="H9" s="894" t="s">
        <v>931</v>
      </c>
      <c r="I9" s="857" t="s">
        <v>930</v>
      </c>
      <c r="J9" s="856" t="s">
        <v>932</v>
      </c>
      <c r="K9" s="856" t="s">
        <v>933</v>
      </c>
      <c r="L9" s="857" t="s">
        <v>932</v>
      </c>
    </row>
    <row r="10" spans="1:12" ht="39.5">
      <c r="A10" s="34"/>
      <c r="B10" s="1069" t="s">
        <v>130</v>
      </c>
      <c r="C10" s="1760" t="s">
        <v>934</v>
      </c>
      <c r="D10" s="1761"/>
      <c r="F10" s="35"/>
      <c r="G10" s="34"/>
      <c r="H10" s="895" t="s">
        <v>130</v>
      </c>
      <c r="I10" s="859" t="s">
        <v>935</v>
      </c>
      <c r="J10" s="859" t="s">
        <v>935</v>
      </c>
      <c r="K10" s="859" t="s">
        <v>934</v>
      </c>
      <c r="L10" s="859" t="s">
        <v>934</v>
      </c>
    </row>
    <row r="11" spans="1:12" ht="21" customHeight="1">
      <c r="A11" s="34"/>
      <c r="B11" s="551" t="s">
        <v>1050</v>
      </c>
      <c r="C11" s="1768" t="s">
        <v>198</v>
      </c>
      <c r="D11" s="1769"/>
      <c r="F11" s="35"/>
      <c r="G11" s="34"/>
      <c r="H11" s="894" t="s">
        <v>936</v>
      </c>
      <c r="I11" s="896" t="s">
        <v>344</v>
      </c>
      <c r="J11" s="896" t="s">
        <v>344</v>
      </c>
      <c r="K11" s="896" t="s">
        <v>32</v>
      </c>
      <c r="L11" s="896" t="s">
        <v>32</v>
      </c>
    </row>
    <row r="12" spans="1:12" ht="18.5">
      <c r="A12" s="34"/>
      <c r="B12" s="552" t="s">
        <v>35</v>
      </c>
      <c r="C12" s="1766" t="s">
        <v>937</v>
      </c>
      <c r="D12" s="1767"/>
      <c r="F12" s="35"/>
      <c r="G12" s="34"/>
      <c r="H12" s="894" t="s">
        <v>35</v>
      </c>
      <c r="I12" s="857" t="s">
        <v>937</v>
      </c>
      <c r="J12" s="857" t="s">
        <v>937</v>
      </c>
      <c r="K12" s="857" t="s">
        <v>937</v>
      </c>
      <c r="L12" s="857" t="s">
        <v>937</v>
      </c>
    </row>
    <row r="13" spans="1:12" ht="80.25" customHeight="1">
      <c r="A13" s="34"/>
      <c r="B13" s="552" t="s">
        <v>36</v>
      </c>
      <c r="C13" s="1770" t="s">
        <v>938</v>
      </c>
      <c r="D13" s="1771"/>
      <c r="F13" s="35"/>
      <c r="G13" s="34"/>
      <c r="H13" s="894" t="s">
        <v>36</v>
      </c>
      <c r="I13" s="1752" t="s">
        <v>938</v>
      </c>
      <c r="J13" s="1753"/>
      <c r="K13" s="1753"/>
      <c r="L13" s="1754"/>
    </row>
    <row r="14" spans="1:12" ht="42">
      <c r="A14" s="34"/>
      <c r="B14" s="890" t="s">
        <v>1099</v>
      </c>
      <c r="C14" s="1764">
        <v>1.03</v>
      </c>
      <c r="D14" s="1765"/>
      <c r="F14" s="35"/>
      <c r="G14" s="34"/>
      <c r="H14" s="897" t="s">
        <v>939</v>
      </c>
      <c r="I14" s="898" t="s">
        <v>344</v>
      </c>
      <c r="J14" s="899" t="s">
        <v>32</v>
      </c>
      <c r="K14" s="899" t="s">
        <v>32</v>
      </c>
      <c r="L14" s="899" t="s">
        <v>32</v>
      </c>
    </row>
    <row r="15" spans="1:12" ht="18.5">
      <c r="A15" s="34"/>
      <c r="B15" s="553" t="s">
        <v>42</v>
      </c>
      <c r="C15" s="1772">
        <v>1</v>
      </c>
      <c r="D15" s="1773"/>
      <c r="F15" s="35"/>
      <c r="G15" s="34"/>
      <c r="H15" s="897" t="s">
        <v>42</v>
      </c>
      <c r="I15" s="900">
        <v>1</v>
      </c>
      <c r="J15" s="901">
        <v>1</v>
      </c>
      <c r="K15" s="902">
        <v>1</v>
      </c>
      <c r="L15" s="902">
        <v>1</v>
      </c>
    </row>
    <row r="16" spans="1:12" ht="21">
      <c r="A16" s="34"/>
      <c r="B16" s="891" t="s">
        <v>1057</v>
      </c>
      <c r="C16" s="1764">
        <f>+C15*C14</f>
        <v>1.03</v>
      </c>
      <c r="D16" s="1765"/>
      <c r="F16" s="35"/>
      <c r="G16" s="34"/>
      <c r="H16" s="903" t="s">
        <v>940</v>
      </c>
      <c r="I16" s="898" t="s">
        <v>344</v>
      </c>
      <c r="J16" s="898" t="s">
        <v>344</v>
      </c>
      <c r="K16" s="899" t="s">
        <v>344</v>
      </c>
      <c r="L16" s="899" t="s">
        <v>344</v>
      </c>
    </row>
    <row r="17" spans="1:12" ht="21">
      <c r="A17" s="34"/>
      <c r="B17" s="554" t="s">
        <v>312</v>
      </c>
      <c r="C17" s="1762">
        <v>0.1</v>
      </c>
      <c r="D17" s="1763"/>
      <c r="F17" s="35"/>
      <c r="G17" s="34"/>
      <c r="H17" s="903" t="s">
        <v>312</v>
      </c>
      <c r="I17" s="904">
        <v>0.1</v>
      </c>
      <c r="J17" s="904">
        <v>0.1</v>
      </c>
      <c r="K17" s="905">
        <v>0.1</v>
      </c>
      <c r="L17" s="905">
        <v>0.1</v>
      </c>
    </row>
    <row r="18" spans="1:12" ht="39.5">
      <c r="A18" s="34"/>
      <c r="B18" s="891" t="s">
        <v>1062</v>
      </c>
      <c r="C18" s="1764">
        <f>(C16*(1/(1-C17)))</f>
        <v>1.1444444444444446</v>
      </c>
      <c r="D18" s="1765"/>
      <c r="F18" s="35"/>
      <c r="G18" s="34"/>
      <c r="H18" s="903" t="s">
        <v>941</v>
      </c>
      <c r="I18" s="898" t="s">
        <v>344</v>
      </c>
      <c r="J18" s="898" t="s">
        <v>344</v>
      </c>
      <c r="K18" s="899" t="s">
        <v>344</v>
      </c>
      <c r="L18" s="899" t="s">
        <v>344</v>
      </c>
    </row>
    <row r="19" spans="1:12" ht="21">
      <c r="A19" s="34"/>
      <c r="B19" s="552" t="s">
        <v>943</v>
      </c>
      <c r="C19" s="1067" t="s">
        <v>816</v>
      </c>
      <c r="D19" s="1071" t="s">
        <v>945</v>
      </c>
      <c r="F19" s="35"/>
      <c r="G19" s="34"/>
      <c r="H19" s="894" t="s">
        <v>943</v>
      </c>
      <c r="I19" s="855" t="s">
        <v>816</v>
      </c>
      <c r="J19" s="857" t="s">
        <v>942</v>
      </c>
      <c r="K19" s="857" t="s">
        <v>944</v>
      </c>
      <c r="L19" s="857" t="s">
        <v>942</v>
      </c>
    </row>
    <row r="20" spans="1:12" ht="21">
      <c r="A20" s="34"/>
      <c r="B20" s="552" t="s">
        <v>948</v>
      </c>
      <c r="C20" s="1065" t="s">
        <v>946</v>
      </c>
      <c r="D20" s="1072" t="s">
        <v>950</v>
      </c>
      <c r="F20" s="35"/>
      <c r="G20" s="34"/>
      <c r="H20" s="894" t="s">
        <v>948</v>
      </c>
      <c r="I20" s="906" t="s">
        <v>946</v>
      </c>
      <c r="J20" s="856" t="s">
        <v>947</v>
      </c>
      <c r="K20" s="856" t="s">
        <v>949</v>
      </c>
      <c r="L20" s="857" t="s">
        <v>947</v>
      </c>
    </row>
    <row r="21" spans="1:12" ht="21">
      <c r="A21" s="34"/>
      <c r="B21" s="552" t="s">
        <v>738</v>
      </c>
      <c r="C21" s="1766" t="s">
        <v>227</v>
      </c>
      <c r="D21" s="1767"/>
      <c r="F21" s="35"/>
      <c r="G21" s="34"/>
      <c r="H21" s="894" t="s">
        <v>738</v>
      </c>
      <c r="I21" s="1756" t="s">
        <v>227</v>
      </c>
      <c r="J21" s="1757"/>
      <c r="K21" s="907" t="s">
        <v>56</v>
      </c>
      <c r="L21" s="857" t="s">
        <v>227</v>
      </c>
    </row>
    <row r="22" spans="1:12" ht="21">
      <c r="A22" s="34"/>
      <c r="B22" s="552" t="s">
        <v>740</v>
      </c>
      <c r="C22" s="1766" t="s">
        <v>321</v>
      </c>
      <c r="D22" s="1767"/>
      <c r="F22" s="35"/>
      <c r="G22" s="34"/>
      <c r="H22" s="894" t="s">
        <v>740</v>
      </c>
      <c r="I22" s="1756" t="s">
        <v>321</v>
      </c>
      <c r="J22" s="1757"/>
      <c r="K22" s="907" t="s">
        <v>951</v>
      </c>
      <c r="L22" s="857" t="s">
        <v>321</v>
      </c>
    </row>
    <row r="23" spans="1:12" ht="21">
      <c r="A23" s="34"/>
      <c r="B23" s="552" t="s">
        <v>483</v>
      </c>
      <c r="C23" s="1073">
        <v>43091</v>
      </c>
      <c r="D23" s="404">
        <v>45586</v>
      </c>
      <c r="F23" s="35"/>
      <c r="G23" s="34"/>
      <c r="H23" s="894" t="s">
        <v>483</v>
      </c>
      <c r="I23" s="908">
        <v>43091</v>
      </c>
      <c r="J23" s="858">
        <v>44169</v>
      </c>
      <c r="K23" s="858">
        <v>45343</v>
      </c>
      <c r="L23" s="858">
        <v>44169</v>
      </c>
    </row>
    <row r="24" spans="1:12" ht="21">
      <c r="A24" s="34"/>
      <c r="B24" s="552" t="s">
        <v>744</v>
      </c>
      <c r="C24" s="1766" t="s">
        <v>116</v>
      </c>
      <c r="D24" s="1767"/>
      <c r="F24" s="35"/>
      <c r="G24" s="34"/>
      <c r="H24" s="894" t="s">
        <v>744</v>
      </c>
      <c r="I24" s="855" t="s">
        <v>116</v>
      </c>
      <c r="J24" s="855" t="s">
        <v>116</v>
      </c>
      <c r="K24" s="857" t="s">
        <v>116</v>
      </c>
      <c r="L24" s="857" t="s">
        <v>116</v>
      </c>
    </row>
    <row r="25" spans="1:12" ht="54" customHeight="1">
      <c r="A25" s="34"/>
      <c r="B25" s="552" t="s">
        <v>748</v>
      </c>
      <c r="C25" s="1065" t="s">
        <v>952</v>
      </c>
      <c r="D25" s="403" t="s">
        <v>1101</v>
      </c>
      <c r="F25" s="35"/>
      <c r="G25" s="34"/>
      <c r="H25" s="894" t="s">
        <v>748</v>
      </c>
      <c r="I25" s="906" t="s">
        <v>953</v>
      </c>
      <c r="J25" s="906" t="s">
        <v>954</v>
      </c>
      <c r="K25" s="856" t="s">
        <v>955</v>
      </c>
      <c r="L25" s="857" t="s">
        <v>1100</v>
      </c>
    </row>
    <row r="26" spans="1:12" ht="21">
      <c r="A26" s="34"/>
      <c r="B26" s="552" t="s">
        <v>752</v>
      </c>
      <c r="C26" s="1065" t="s">
        <v>751</v>
      </c>
      <c r="D26" s="403" t="s">
        <v>329</v>
      </c>
      <c r="F26" s="35"/>
      <c r="G26" s="34"/>
      <c r="H26" s="894" t="s">
        <v>752</v>
      </c>
      <c r="I26" s="906" t="s">
        <v>751</v>
      </c>
      <c r="J26" s="856" t="s">
        <v>751</v>
      </c>
      <c r="K26" s="856" t="s">
        <v>329</v>
      </c>
      <c r="L26" s="857" t="s">
        <v>751</v>
      </c>
    </row>
    <row r="27" spans="1:12" ht="21">
      <c r="A27" s="34"/>
      <c r="B27" s="399" t="s">
        <v>75</v>
      </c>
      <c r="C27" s="1065" t="s">
        <v>1120</v>
      </c>
      <c r="D27" s="1066" t="s">
        <v>1102</v>
      </c>
      <c r="F27" s="35"/>
      <c r="G27" s="34"/>
      <c r="H27" s="894" t="s">
        <v>380</v>
      </c>
      <c r="I27" s="906" t="s">
        <v>956</v>
      </c>
      <c r="J27" s="906" t="s">
        <v>957</v>
      </c>
      <c r="K27" s="856" t="s">
        <v>958</v>
      </c>
      <c r="L27" s="857" t="s">
        <v>1120</v>
      </c>
    </row>
    <row r="28" spans="1:12" ht="21">
      <c r="A28" s="34"/>
      <c r="B28" s="399" t="s">
        <v>77</v>
      </c>
      <c r="C28" s="1766" t="s">
        <v>78</v>
      </c>
      <c r="D28" s="1767"/>
      <c r="F28" s="35"/>
      <c r="G28" s="34"/>
      <c r="H28" s="894" t="s">
        <v>757</v>
      </c>
      <c r="I28" s="855" t="s">
        <v>959</v>
      </c>
      <c r="J28" s="855" t="s">
        <v>959</v>
      </c>
      <c r="K28" s="855" t="s">
        <v>959</v>
      </c>
      <c r="L28" s="857" t="s">
        <v>78</v>
      </c>
    </row>
    <row r="29" spans="1:12" ht="69" customHeight="1">
      <c r="A29" s="34"/>
      <c r="B29" s="399" t="s">
        <v>80</v>
      </c>
      <c r="C29" s="1770" t="s">
        <v>960</v>
      </c>
      <c r="D29" s="1771"/>
      <c r="F29" s="35"/>
      <c r="G29" s="34"/>
      <c r="H29" s="894" t="s">
        <v>759</v>
      </c>
      <c r="I29" s="1752" t="s">
        <v>961</v>
      </c>
      <c r="J29" s="1753"/>
      <c r="K29" s="1754"/>
      <c r="L29" s="1070" t="s">
        <v>960</v>
      </c>
    </row>
    <row r="30" spans="1:12" ht="213.65" customHeight="1">
      <c r="A30" s="34"/>
      <c r="B30" s="399" t="s">
        <v>82</v>
      </c>
      <c r="C30" s="403" t="s">
        <v>962</v>
      </c>
      <c r="D30" s="1066" t="s">
        <v>32</v>
      </c>
      <c r="F30" s="35"/>
      <c r="G30" s="34"/>
      <c r="H30" s="894" t="s">
        <v>82</v>
      </c>
      <c r="I30" s="892" t="s">
        <v>962</v>
      </c>
      <c r="J30" s="856" t="s">
        <v>32</v>
      </c>
      <c r="K30" s="856" t="s">
        <v>32</v>
      </c>
      <c r="L30" s="856" t="s">
        <v>32</v>
      </c>
    </row>
    <row r="31" spans="1:12" ht="21">
      <c r="A31" s="34"/>
      <c r="B31" s="399" t="s">
        <v>83</v>
      </c>
      <c r="C31" s="1074" t="s">
        <v>963</v>
      </c>
      <c r="D31" s="1075" t="s">
        <v>1121</v>
      </c>
      <c r="F31" s="35"/>
      <c r="G31" s="34"/>
      <c r="H31" s="894" t="s">
        <v>698</v>
      </c>
      <c r="I31" s="909" t="s">
        <v>965</v>
      </c>
      <c r="J31" s="910" t="s">
        <v>966</v>
      </c>
      <c r="K31" s="910" t="s">
        <v>967</v>
      </c>
      <c r="L31" s="910" t="s">
        <v>964</v>
      </c>
    </row>
    <row r="32" spans="1:12" ht="21">
      <c r="A32" s="34"/>
      <c r="B32" s="399" t="s">
        <v>88</v>
      </c>
      <c r="C32" s="1770" t="s">
        <v>344</v>
      </c>
      <c r="D32" s="1771"/>
      <c r="F32" s="35"/>
      <c r="G32" s="34"/>
      <c r="H32" s="894" t="s">
        <v>968</v>
      </c>
      <c r="I32" s="1752" t="s">
        <v>344</v>
      </c>
      <c r="J32" s="1753"/>
      <c r="K32" s="1753"/>
      <c r="L32" s="1754"/>
    </row>
    <row r="33" spans="1:12" ht="18.5">
      <c r="A33" s="34"/>
      <c r="B33" s="399" t="s">
        <v>90</v>
      </c>
      <c r="C33" s="1770" t="s">
        <v>32</v>
      </c>
      <c r="D33" s="1771"/>
      <c r="F33" s="35"/>
      <c r="G33" s="34"/>
      <c r="H33" s="894" t="s">
        <v>90</v>
      </c>
      <c r="I33" s="1752" t="s">
        <v>344</v>
      </c>
      <c r="J33" s="1753"/>
      <c r="K33" s="1753"/>
      <c r="L33" s="1754"/>
    </row>
    <row r="34" spans="1:12" ht="19" thickBot="1">
      <c r="A34" s="34"/>
      <c r="B34" s="400" t="s">
        <v>92</v>
      </c>
      <c r="C34" s="1770" t="s">
        <v>344</v>
      </c>
      <c r="D34" s="1771"/>
      <c r="F34" s="35"/>
      <c r="G34" s="34"/>
      <c r="H34" s="911" t="s">
        <v>92</v>
      </c>
      <c r="I34" s="1752" t="s">
        <v>344</v>
      </c>
      <c r="J34" s="1753"/>
      <c r="K34" s="1753"/>
      <c r="L34" s="1754"/>
    </row>
    <row r="35" spans="1:12" ht="18.5">
      <c r="A35" s="34"/>
      <c r="B35" s="277"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5" s="34"/>
      <c r="F35" s="35"/>
      <c r="G35" s="34"/>
      <c r="H35" s="34"/>
      <c r="I35" s="34"/>
    </row>
    <row r="36" spans="1:12" ht="18.5">
      <c r="A36" s="34"/>
      <c r="B36" s="277" t="str">
        <f>Cholera!B37</f>
        <v>2 Source: UNICEF PRODUCT MENU FOR VACCINES SUPPLIED BY UNICEF FOR GAVI, THE VACCINE ALLIANCE (https://www.unicef.org/supply/media/25621/file/Product-Menu-All-Vaccines-May-2026.pdf)</v>
      </c>
      <c r="C36" s="34"/>
      <c r="F36" s="35"/>
      <c r="G36" s="34"/>
      <c r="H36" s="34"/>
      <c r="I36" s="34"/>
    </row>
    <row r="37" spans="1:12" ht="18.5">
      <c r="A37" s="34"/>
      <c r="B37" s="277" t="str">
        <f>Cholera!B38</f>
        <v>3 Source: WHO position paper: http://www.who.int/immunization/documents/positionpapers/en/</v>
      </c>
      <c r="C37" s="34"/>
      <c r="F37" s="35"/>
      <c r="G37" s="34"/>
      <c r="H37" s="34"/>
      <c r="I37" s="34"/>
    </row>
    <row r="38" spans="1:12" ht="18.5">
      <c r="A38" s="34"/>
      <c r="B38" s="277" t="str">
        <f>Cholera!B39</f>
        <v xml:space="preserve">4 Source: Gavi Secretariat, see definitions tab for details </v>
      </c>
      <c r="C38" s="34"/>
      <c r="F38" s="35"/>
      <c r="G38" s="34"/>
      <c r="H38" s="34"/>
      <c r="I38" s="34"/>
    </row>
    <row r="39" spans="1:12" ht="18.5">
      <c r="A39" s="34"/>
      <c r="B39" s="277" t="str">
        <f>Cholera!B40</f>
        <v>5 Source: Review of WHO vaccine wastage rate tool, 2021</v>
      </c>
      <c r="C39" s="34"/>
      <c r="F39" s="35"/>
      <c r="G39" s="34"/>
      <c r="H39" s="34"/>
      <c r="I39" s="34"/>
    </row>
    <row r="40" spans="1:12" ht="18.5">
      <c r="A40" s="34"/>
      <c r="B40" s="34"/>
      <c r="C40" s="34"/>
      <c r="F40" s="35"/>
      <c r="G40" s="34"/>
      <c r="H40" s="34"/>
      <c r="I40" s="34"/>
    </row>
    <row r="41" spans="1:12" ht="18.5">
      <c r="A41" s="34"/>
      <c r="B41" s="34"/>
      <c r="C41" s="34"/>
      <c r="F41" s="35"/>
      <c r="G41" s="34"/>
      <c r="H41" s="34"/>
      <c r="I41" s="34"/>
    </row>
    <row r="42" spans="1:12" ht="18.5">
      <c r="F42" s="35"/>
      <c r="G42" s="34"/>
      <c r="H42" s="34"/>
      <c r="I42" s="34"/>
    </row>
    <row r="43" spans="1:12" ht="18.5">
      <c r="F43" s="35"/>
      <c r="G43" s="34"/>
      <c r="H43" s="34"/>
      <c r="I43" s="34"/>
    </row>
    <row r="44" spans="1:12" ht="18.5">
      <c r="F44" s="35"/>
      <c r="G44" s="34"/>
      <c r="H44" s="34"/>
      <c r="I44" s="34"/>
    </row>
    <row r="45" spans="1:12" ht="18.5">
      <c r="F45" s="35"/>
      <c r="G45" s="34"/>
      <c r="H45" s="34"/>
      <c r="I45" s="34"/>
    </row>
    <row r="46" spans="1:12" ht="18.5">
      <c r="F46" s="35"/>
      <c r="G46" s="34"/>
      <c r="H46" s="34"/>
      <c r="I46" s="34"/>
    </row>
    <row r="47" spans="1:12" ht="18.5">
      <c r="F47" s="35"/>
      <c r="G47" s="34"/>
    </row>
    <row r="48" spans="1:12" ht="18.5">
      <c r="F48" s="35"/>
      <c r="G48" s="34"/>
    </row>
    <row r="49" spans="6:7" ht="18.5">
      <c r="F49" s="35"/>
      <c r="G49" s="34"/>
    </row>
    <row r="50" spans="6:7" ht="18.5">
      <c r="F50" s="35"/>
      <c r="G50" s="34"/>
    </row>
    <row r="51" spans="6:7" ht="18.5">
      <c r="F51" s="35"/>
      <c r="G51" s="34"/>
    </row>
    <row r="52" spans="6:7" ht="18.5">
      <c r="F52" s="35"/>
      <c r="G52" s="34"/>
    </row>
    <row r="53" spans="6:7" ht="18.5">
      <c r="F53" s="35"/>
      <c r="G53" s="34"/>
    </row>
    <row r="54" spans="6:7" ht="18.5">
      <c r="F54" s="35"/>
      <c r="G54" s="34"/>
    </row>
  </sheetData>
  <mergeCells count="28">
    <mergeCell ref="C32:D32"/>
    <mergeCell ref="C34:D34"/>
    <mergeCell ref="C22:D22"/>
    <mergeCell ref="C24:D24"/>
    <mergeCell ref="C28:D28"/>
    <mergeCell ref="C33:D33"/>
    <mergeCell ref="C29:D29"/>
    <mergeCell ref="H3:I5"/>
    <mergeCell ref="I7:L7"/>
    <mergeCell ref="I21:J21"/>
    <mergeCell ref="I22:J22"/>
    <mergeCell ref="B4:B5"/>
    <mergeCell ref="C7:D7"/>
    <mergeCell ref="C10:D10"/>
    <mergeCell ref="C17:D17"/>
    <mergeCell ref="C14:D14"/>
    <mergeCell ref="C16:D16"/>
    <mergeCell ref="C21:D21"/>
    <mergeCell ref="C12:D12"/>
    <mergeCell ref="C11:D11"/>
    <mergeCell ref="C13:D13"/>
    <mergeCell ref="C15:D15"/>
    <mergeCell ref="C18:D18"/>
    <mergeCell ref="I32:L32"/>
    <mergeCell ref="I33:L33"/>
    <mergeCell ref="I34:L34"/>
    <mergeCell ref="I13:L13"/>
    <mergeCell ref="I29:K29"/>
  </mergeCells>
  <hyperlinks>
    <hyperlink ref="C31" r:id="rId1" xr:uid="{5CEEA4D2-6F21-40AE-845A-EDF84604CB87}"/>
    <hyperlink ref="D31" r:id="rId2" xr:uid="{B4555822-5EF1-4D35-BD54-DB4E7BEB4394}"/>
    <hyperlink ref="I31" r:id="rId3" xr:uid="{27CA1B09-D5C2-4EAC-A388-06D8800C0E0B}"/>
    <hyperlink ref="J31" r:id="rId4" xr:uid="{BFAB74A8-D9C0-4523-8CC9-A37BE664BB51}"/>
    <hyperlink ref="K31" r:id="rId5" xr:uid="{FC5874C4-A99D-45E1-A095-22A640A5A264}"/>
    <hyperlink ref="L31" r:id="rId6" xr:uid="{8ED7F6EF-8364-4698-99D2-D943CC1D6F36}"/>
  </hyperlinks>
  <pageMargins left="0.7" right="0.7" top="0.75" bottom="0.75" header="0.3" footer="0.3"/>
  <pageSetup paperSize="9" orientation="portrait" r:id="rId7"/>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2:Z59"/>
  <sheetViews>
    <sheetView showGridLines="0" zoomScale="50" zoomScaleNormal="50" workbookViewId="0">
      <pane xSplit="2" topLeftCell="F1" activePane="topRight" state="frozen"/>
      <selection pane="topRight" activeCell="H17" sqref="H17:L18"/>
    </sheetView>
  </sheetViews>
  <sheetFormatPr defaultRowHeight="14.5"/>
  <cols>
    <col min="2" max="2" width="70.54296875" customWidth="1"/>
    <col min="3" max="3" width="40.54296875" customWidth="1"/>
    <col min="4" max="5" width="46.54296875" customWidth="1"/>
    <col min="6" max="6" width="25.6328125" customWidth="1"/>
    <col min="7" max="7" width="21.54296875" customWidth="1"/>
    <col min="8" max="9" width="25.54296875" customWidth="1"/>
    <col min="10" max="12" width="39.36328125" customWidth="1"/>
    <col min="13" max="13" width="9.36328125" customWidth="1"/>
    <col min="14" max="14" width="9.36328125" style="10" customWidth="1"/>
    <col min="15" max="15" width="9.36328125" customWidth="1"/>
    <col min="16" max="16" width="91.54296875" customWidth="1"/>
    <col min="17" max="17" width="47.54296875" customWidth="1"/>
    <col min="18" max="18" width="36.6328125" customWidth="1"/>
    <col min="19" max="19" width="55.453125" style="176" customWidth="1"/>
    <col min="20" max="20" width="38.54296875" style="176" customWidth="1"/>
    <col min="21" max="21" width="37.453125" customWidth="1"/>
    <col min="22" max="22" width="30.54296875" customWidth="1"/>
    <col min="23" max="26" width="22.54296875" customWidth="1"/>
  </cols>
  <sheetData>
    <row r="2" spans="2:26" ht="47.25" customHeight="1">
      <c r="B2" s="13" t="str">
        <f>Cholera!B2</f>
        <v>ON THE                              MENU</v>
      </c>
      <c r="C2" s="13"/>
      <c r="D2" s="266"/>
      <c r="E2" s="266"/>
      <c r="F2" s="266"/>
      <c r="G2" s="13"/>
      <c r="H2" s="13"/>
      <c r="I2" s="13"/>
      <c r="J2" s="13"/>
      <c r="K2" s="13"/>
      <c r="L2" s="13"/>
      <c r="P2" s="1184" t="str">
        <f>Cholera!Z2</f>
        <v>OTHER PREQUALIFIED VACCINES NOT ON THE GAVI MENU</v>
      </c>
      <c r="Q2" s="1184"/>
      <c r="R2" s="17"/>
    </row>
    <row r="3" spans="2:26" s="34" customFormat="1" ht="15" customHeight="1">
      <c r="N3" s="35"/>
      <c r="P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Q3" s="1162"/>
      <c r="R3" s="92"/>
      <c r="S3" s="91"/>
      <c r="T3" s="91"/>
    </row>
    <row r="4" spans="2:26" s="34" customFormat="1" ht="15" customHeight="1">
      <c r="B4" s="1162" t="str">
        <f>Cholera!B4</f>
        <v xml:space="preserve">The vaccines listed below are currently offered by Gavi and listed in the country application portal.   
</v>
      </c>
      <c r="C4" s="1162"/>
      <c r="D4" s="346"/>
      <c r="E4" s="346"/>
      <c r="F4" s="346"/>
      <c r="G4" s="380"/>
      <c r="N4" s="35"/>
      <c r="P4" s="1162"/>
      <c r="Q4" s="1162"/>
      <c r="R4" s="92"/>
      <c r="S4" s="91"/>
      <c r="T4" s="91"/>
    </row>
    <row r="5" spans="2:26" s="34" customFormat="1" ht="15" customHeight="1">
      <c r="B5" s="1162"/>
      <c r="C5" s="1162"/>
      <c r="D5" s="346"/>
      <c r="E5" s="346"/>
      <c r="F5" s="346"/>
      <c r="G5" s="380"/>
      <c r="H5" s="80"/>
      <c r="I5" s="80"/>
      <c r="J5" s="80"/>
      <c r="K5" s="80"/>
      <c r="L5" s="80"/>
      <c r="N5" s="35"/>
      <c r="P5" s="1162"/>
      <c r="Q5" s="1162"/>
      <c r="R5" s="92"/>
      <c r="S5" s="91"/>
      <c r="T5" s="91"/>
    </row>
    <row r="6" spans="2:26" s="34" customFormat="1" ht="19" thickBot="1">
      <c r="C6" s="94"/>
      <c r="D6" s="94"/>
      <c r="E6" s="94"/>
      <c r="F6" s="94"/>
      <c r="G6" s="94"/>
      <c r="H6" s="94"/>
      <c r="I6" s="94"/>
      <c r="J6" s="94"/>
      <c r="K6" s="94"/>
      <c r="L6" s="94"/>
      <c r="N6" s="35"/>
      <c r="S6" s="91"/>
      <c r="T6" s="91"/>
    </row>
    <row r="7" spans="2:26" s="34" customFormat="1" ht="21">
      <c r="B7" s="1" t="s">
        <v>16</v>
      </c>
      <c r="C7" s="1169" t="s">
        <v>634</v>
      </c>
      <c r="D7" s="1169"/>
      <c r="E7" s="1169"/>
      <c r="F7" s="1169"/>
      <c r="G7" s="1169"/>
      <c r="H7" s="1169"/>
      <c r="I7" s="1169"/>
      <c r="J7" s="1169"/>
      <c r="K7" s="1169"/>
      <c r="L7" s="1170"/>
      <c r="N7" s="35"/>
      <c r="P7" s="14" t="s">
        <v>16</v>
      </c>
      <c r="Q7" s="1806" t="s">
        <v>634</v>
      </c>
      <c r="R7" s="1807"/>
      <c r="S7" s="1807"/>
      <c r="T7" s="1807"/>
      <c r="U7" s="1807"/>
      <c r="V7" s="1807"/>
      <c r="W7" s="1807"/>
      <c r="X7" s="1807"/>
      <c r="Y7" s="1807"/>
      <c r="Z7" s="1808"/>
    </row>
    <row r="8" spans="2:26" s="34" customFormat="1" ht="21">
      <c r="B8" s="2" t="s">
        <v>18</v>
      </c>
      <c r="C8" s="1166" t="s">
        <v>635</v>
      </c>
      <c r="D8" s="1166"/>
      <c r="E8" s="1166"/>
      <c r="F8" s="1166"/>
      <c r="G8" s="1166"/>
      <c r="H8" s="1166"/>
      <c r="I8" s="1166"/>
      <c r="J8" s="1166"/>
      <c r="K8" s="1166"/>
      <c r="L8" s="1171"/>
      <c r="N8" s="35"/>
      <c r="P8" s="15" t="s">
        <v>18</v>
      </c>
      <c r="Q8" s="1809" t="s">
        <v>635</v>
      </c>
      <c r="R8" s="1810"/>
      <c r="S8" s="1810"/>
      <c r="T8" s="1810"/>
      <c r="U8" s="1810"/>
      <c r="V8" s="1810"/>
      <c r="W8" s="1810"/>
      <c r="X8" s="1810"/>
      <c r="Y8" s="1810"/>
      <c r="Z8" s="1811"/>
    </row>
    <row r="9" spans="2:26" s="34" customFormat="1" ht="21.5" thickBot="1">
      <c r="B9" s="2" t="s">
        <v>20</v>
      </c>
      <c r="C9" s="1490" t="s">
        <v>32</v>
      </c>
      <c r="D9" s="1490"/>
      <c r="E9" s="1490"/>
      <c r="F9" s="1490"/>
      <c r="G9" s="1490"/>
      <c r="H9" s="1490"/>
      <c r="I9" s="1490"/>
      <c r="J9" s="1490"/>
      <c r="K9" s="1490"/>
      <c r="L9" s="1491"/>
      <c r="N9" s="35"/>
      <c r="P9" s="15" t="s">
        <v>20</v>
      </c>
      <c r="Q9" s="1812" t="s">
        <v>32</v>
      </c>
      <c r="R9" s="1813"/>
      <c r="S9" s="1813"/>
      <c r="T9" s="1813"/>
      <c r="U9" s="1813"/>
      <c r="V9" s="1813"/>
      <c r="W9" s="1813"/>
      <c r="X9" s="1813"/>
      <c r="Y9" s="1813"/>
      <c r="Z9" s="1814"/>
    </row>
    <row r="10" spans="2:26" s="34" customFormat="1" ht="39.75" customHeight="1">
      <c r="B10" s="409" t="s">
        <v>130</v>
      </c>
      <c r="C10" s="1406" t="s">
        <v>636</v>
      </c>
      <c r="D10" s="1407"/>
      <c r="E10" s="1407"/>
      <c r="F10" s="1407"/>
      <c r="G10" s="1407"/>
      <c r="H10" s="1430" t="s">
        <v>637</v>
      </c>
      <c r="I10" s="1407"/>
      <c r="J10" s="1407"/>
      <c r="K10" s="1407"/>
      <c r="L10" s="1722"/>
      <c r="N10" s="35"/>
      <c r="P10" s="28" t="s">
        <v>25</v>
      </c>
      <c r="Q10" s="1815" t="s">
        <v>352</v>
      </c>
      <c r="R10" s="1816"/>
      <c r="S10" s="503" t="s">
        <v>638</v>
      </c>
      <c r="T10" s="522" t="s">
        <v>639</v>
      </c>
      <c r="U10" s="1723" t="s">
        <v>640</v>
      </c>
      <c r="V10" s="1799"/>
      <c r="W10" s="1803" t="s">
        <v>641</v>
      </c>
      <c r="X10" s="1803"/>
      <c r="Y10" s="1804" t="s">
        <v>642</v>
      </c>
      <c r="Z10" s="1805"/>
    </row>
    <row r="11" spans="2:26" s="34" customFormat="1" ht="24.75" customHeight="1">
      <c r="B11" s="1005" t="s">
        <v>1050</v>
      </c>
      <c r="C11" s="1141" t="s">
        <v>198</v>
      </c>
      <c r="D11" s="1142"/>
      <c r="E11" s="1142"/>
      <c r="F11" s="1142"/>
      <c r="G11" s="1142"/>
      <c r="H11" s="1185" t="s">
        <v>198</v>
      </c>
      <c r="I11" s="1142"/>
      <c r="J11" s="1142"/>
      <c r="K11" s="1142"/>
      <c r="L11" s="1161"/>
      <c r="N11" s="35"/>
      <c r="P11" s="254" t="s">
        <v>1046</v>
      </c>
      <c r="Q11" s="1712" t="s">
        <v>32</v>
      </c>
      <c r="R11" s="1460"/>
      <c r="S11" s="48" t="s">
        <v>32</v>
      </c>
      <c r="T11" s="524" t="s">
        <v>32</v>
      </c>
      <c r="U11" s="1712" t="s">
        <v>32</v>
      </c>
      <c r="V11" s="1525"/>
      <c r="W11" s="1460" t="s">
        <v>643</v>
      </c>
      <c r="X11" s="1460"/>
      <c r="Y11" s="1712" t="s">
        <v>643</v>
      </c>
      <c r="Z11" s="1525"/>
    </row>
    <row r="12" spans="2:26" s="34" customFormat="1" ht="24.75" customHeight="1">
      <c r="B12" s="772" t="s">
        <v>35</v>
      </c>
      <c r="C12" s="1141" t="s">
        <v>136</v>
      </c>
      <c r="D12" s="1142"/>
      <c r="E12" s="1142"/>
      <c r="F12" s="1142"/>
      <c r="G12" s="1142"/>
      <c r="H12" s="1185" t="s">
        <v>136</v>
      </c>
      <c r="I12" s="1142"/>
      <c r="J12" s="1142"/>
      <c r="K12" s="1142"/>
      <c r="L12" s="1161"/>
      <c r="N12" s="35"/>
      <c r="P12" s="39" t="s">
        <v>35</v>
      </c>
      <c r="Q12" s="1712" t="s">
        <v>32</v>
      </c>
      <c r="R12" s="1460"/>
      <c r="S12" s="48" t="s">
        <v>32</v>
      </c>
      <c r="T12" s="524" t="s">
        <v>136</v>
      </c>
      <c r="U12" s="1712" t="s">
        <v>32</v>
      </c>
      <c r="V12" s="1525"/>
      <c r="W12" s="1460" t="s">
        <v>136</v>
      </c>
      <c r="X12" s="1460"/>
      <c r="Y12" s="1712" t="s">
        <v>136</v>
      </c>
      <c r="Z12" s="1525"/>
    </row>
    <row r="13" spans="2:26" s="34" customFormat="1" ht="45.75" customHeight="1">
      <c r="B13" s="281" t="s">
        <v>36</v>
      </c>
      <c r="C13" s="1134" t="s">
        <v>644</v>
      </c>
      <c r="D13" s="1142"/>
      <c r="E13" s="1142"/>
      <c r="F13" s="1142"/>
      <c r="G13" s="1142"/>
      <c r="H13" s="1335" t="s">
        <v>644</v>
      </c>
      <c r="I13" s="1142"/>
      <c r="J13" s="1142"/>
      <c r="K13" s="1142"/>
      <c r="L13" s="1161"/>
      <c r="N13" s="35"/>
      <c r="P13" s="16" t="s">
        <v>38</v>
      </c>
      <c r="Q13" s="1740" t="s">
        <v>644</v>
      </c>
      <c r="R13" s="1547"/>
      <c r="S13" s="57" t="s">
        <v>644</v>
      </c>
      <c r="T13" s="525" t="s">
        <v>644</v>
      </c>
      <c r="U13" s="1740" t="s">
        <v>644</v>
      </c>
      <c r="V13" s="1527"/>
      <c r="W13" s="1547" t="s">
        <v>644</v>
      </c>
      <c r="X13" s="1547"/>
      <c r="Y13" s="1740" t="s">
        <v>644</v>
      </c>
      <c r="Z13" s="1527"/>
    </row>
    <row r="14" spans="2:26" s="34" customFormat="1" ht="21">
      <c r="B14" s="396" t="s">
        <v>1056</v>
      </c>
      <c r="C14" s="1716">
        <v>1.23</v>
      </c>
      <c r="D14" s="1717"/>
      <c r="E14" s="1717"/>
      <c r="F14" s="1717"/>
      <c r="G14" s="1717"/>
      <c r="H14" s="1182">
        <v>0.85</v>
      </c>
      <c r="I14" s="1133"/>
      <c r="J14" s="1133"/>
      <c r="K14" s="1133"/>
      <c r="L14" s="1183"/>
      <c r="N14" s="35"/>
      <c r="P14" s="61" t="s">
        <v>1054</v>
      </c>
      <c r="Q14" s="1707" t="s">
        <v>32</v>
      </c>
      <c r="R14" s="1708"/>
      <c r="S14" s="111" t="s">
        <v>32</v>
      </c>
      <c r="T14" s="521" t="s">
        <v>32</v>
      </c>
      <c r="U14" s="1707" t="s">
        <v>32</v>
      </c>
      <c r="V14" s="1520"/>
      <c r="W14" s="1822" t="s">
        <v>32</v>
      </c>
      <c r="X14" s="1822"/>
      <c r="Y14" s="1817" t="s">
        <v>32</v>
      </c>
      <c r="Z14" s="1818"/>
    </row>
    <row r="15" spans="2:26" s="34" customFormat="1" ht="18.5">
      <c r="B15" s="396" t="s">
        <v>645</v>
      </c>
      <c r="C15" s="1831">
        <v>4</v>
      </c>
      <c r="D15" s="1748"/>
      <c r="E15" s="1748"/>
      <c r="F15" s="1748"/>
      <c r="G15" s="1748"/>
      <c r="H15" s="1485">
        <v>4</v>
      </c>
      <c r="I15" s="1131"/>
      <c r="J15" s="1131"/>
      <c r="K15" s="1131"/>
      <c r="L15" s="1487"/>
      <c r="N15" s="35"/>
      <c r="P15" s="61" t="s">
        <v>645</v>
      </c>
      <c r="Q15" s="1719">
        <v>4</v>
      </c>
      <c r="R15" s="1720"/>
      <c r="S15" s="153">
        <v>4</v>
      </c>
      <c r="T15" s="523">
        <v>4</v>
      </c>
      <c r="U15" s="1719">
        <v>4</v>
      </c>
      <c r="V15" s="1529"/>
      <c r="W15" s="1720">
        <v>4</v>
      </c>
      <c r="X15" s="1720"/>
      <c r="Y15" s="1719">
        <v>4</v>
      </c>
      <c r="Z15" s="1529"/>
    </row>
    <row r="16" spans="2:26" s="34" customFormat="1" ht="21">
      <c r="B16" s="397" t="s">
        <v>1057</v>
      </c>
      <c r="C16" s="1132">
        <f>C14*C15</f>
        <v>4.92</v>
      </c>
      <c r="D16" s="1133"/>
      <c r="E16" s="1133"/>
      <c r="F16" s="1133"/>
      <c r="G16" s="1133"/>
      <c r="H16" s="1800">
        <f>H15*H14</f>
        <v>3.4</v>
      </c>
      <c r="I16" s="1801"/>
      <c r="J16" s="1801"/>
      <c r="K16" s="1801"/>
      <c r="L16" s="1802"/>
      <c r="N16" s="35"/>
      <c r="P16" s="64" t="s">
        <v>1055</v>
      </c>
      <c r="Q16" s="1707" t="s">
        <v>32</v>
      </c>
      <c r="R16" s="1708"/>
      <c r="S16" s="111" t="s">
        <v>32</v>
      </c>
      <c r="T16" s="521" t="s">
        <v>32</v>
      </c>
      <c r="U16" s="1707" t="s">
        <v>32</v>
      </c>
      <c r="V16" s="1520"/>
      <c r="W16" s="1822" t="s">
        <v>32</v>
      </c>
      <c r="X16" s="1822"/>
      <c r="Y16" s="1817" t="s">
        <v>32</v>
      </c>
      <c r="Z16" s="1818"/>
    </row>
    <row r="17" spans="2:26" s="34" customFormat="1" ht="21">
      <c r="B17" s="1006" t="s">
        <v>106</v>
      </c>
      <c r="C17" s="1832">
        <v>0.04</v>
      </c>
      <c r="D17" s="1833"/>
      <c r="E17" s="1833"/>
      <c r="F17" s="1833"/>
      <c r="G17" s="1833"/>
      <c r="H17" s="1776">
        <v>0.2</v>
      </c>
      <c r="I17" s="1777"/>
      <c r="J17" s="1777"/>
      <c r="K17" s="1777"/>
      <c r="L17" s="1778"/>
      <c r="N17" s="35"/>
      <c r="P17" s="255" t="s">
        <v>44</v>
      </c>
      <c r="Q17" s="1785" t="s">
        <v>32</v>
      </c>
      <c r="R17" s="1786"/>
      <c r="S17" s="114" t="s">
        <v>32</v>
      </c>
      <c r="T17" s="521" t="s">
        <v>32</v>
      </c>
      <c r="U17" s="1785" t="s">
        <v>32</v>
      </c>
      <c r="V17" s="1836"/>
      <c r="W17" s="1822" t="s">
        <v>32</v>
      </c>
      <c r="X17" s="1822"/>
      <c r="Y17" s="1817" t="s">
        <v>32</v>
      </c>
      <c r="Z17" s="1818"/>
    </row>
    <row r="18" spans="2:26" s="34" customFormat="1" ht="21">
      <c r="B18" s="397" t="s">
        <v>107</v>
      </c>
      <c r="C18" s="1834">
        <v>0.04</v>
      </c>
      <c r="D18" s="1331"/>
      <c r="E18" s="1331"/>
      <c r="F18" s="1331"/>
      <c r="G18" s="1331"/>
      <c r="H18" s="1779">
        <v>0.2</v>
      </c>
      <c r="I18" s="1780"/>
      <c r="J18" s="1780"/>
      <c r="K18" s="1780"/>
      <c r="L18" s="1781"/>
      <c r="N18" s="35"/>
      <c r="P18" s="64" t="s">
        <v>45</v>
      </c>
      <c r="Q18" s="1710" t="s">
        <v>32</v>
      </c>
      <c r="R18" s="1711"/>
      <c r="S18" s="116" t="s">
        <v>32</v>
      </c>
      <c r="T18" s="521" t="s">
        <v>32</v>
      </c>
      <c r="U18" s="1710" t="s">
        <v>32</v>
      </c>
      <c r="V18" s="1522"/>
      <c r="W18" s="1822" t="s">
        <v>32</v>
      </c>
      <c r="X18" s="1822"/>
      <c r="Y18" s="1817" t="s">
        <v>32</v>
      </c>
      <c r="Z18" s="1818"/>
    </row>
    <row r="19" spans="2:26" s="34" customFormat="1" ht="21">
      <c r="B19" s="397" t="s">
        <v>1053</v>
      </c>
      <c r="C19" s="1421">
        <f>C16/(1-C18)</f>
        <v>5.125</v>
      </c>
      <c r="D19" s="1380"/>
      <c r="E19" s="1380"/>
      <c r="F19" s="1380">
        <f>F16/(1-F18)</f>
        <v>0</v>
      </c>
      <c r="G19" s="1380"/>
      <c r="H19" s="1826">
        <f>H16/(1-H18)</f>
        <v>4.25</v>
      </c>
      <c r="I19" s="1827"/>
      <c r="J19" s="1827"/>
      <c r="K19" s="1827"/>
      <c r="L19" s="1828"/>
      <c r="N19" s="35"/>
      <c r="P19" s="64" t="s">
        <v>1049</v>
      </c>
      <c r="Q19" s="1829" t="s">
        <v>32</v>
      </c>
      <c r="R19" s="1835"/>
      <c r="S19" s="118" t="s">
        <v>32</v>
      </c>
      <c r="T19" s="521" t="s">
        <v>32</v>
      </c>
      <c r="U19" s="1829" t="s">
        <v>32</v>
      </c>
      <c r="V19" s="1830"/>
      <c r="W19" s="1822" t="s">
        <v>32</v>
      </c>
      <c r="X19" s="1822"/>
      <c r="Y19" s="1817" t="s">
        <v>32</v>
      </c>
      <c r="Z19" s="1818"/>
    </row>
    <row r="20" spans="2:26" s="34" customFormat="1" ht="56.25" customHeight="1">
      <c r="B20" s="68" t="s">
        <v>47</v>
      </c>
      <c r="C20" s="163" t="s">
        <v>398</v>
      </c>
      <c r="D20" s="391" t="s">
        <v>541</v>
      </c>
      <c r="E20" s="391" t="s">
        <v>646</v>
      </c>
      <c r="F20" s="1782" t="s">
        <v>397</v>
      </c>
      <c r="G20" s="1783"/>
      <c r="H20" s="1682" t="s">
        <v>398</v>
      </c>
      <c r="I20" s="1825"/>
      <c r="J20" s="159" t="str">
        <f>D20</f>
        <v>LG Chem Ltd.</v>
      </c>
      <c r="K20" s="370" t="s">
        <v>397</v>
      </c>
      <c r="L20" s="196" t="s">
        <v>646</v>
      </c>
      <c r="N20" s="35"/>
      <c r="P20" s="69" t="s">
        <v>47</v>
      </c>
      <c r="Q20" s="129" t="s">
        <v>398</v>
      </c>
      <c r="R20" s="321" t="s">
        <v>397</v>
      </c>
      <c r="S20" s="120" t="s">
        <v>647</v>
      </c>
      <c r="T20" s="234" t="s">
        <v>364</v>
      </c>
      <c r="U20" s="129" t="s">
        <v>398</v>
      </c>
      <c r="V20" s="412" t="s">
        <v>648</v>
      </c>
      <c r="W20" s="140" t="s">
        <v>398</v>
      </c>
      <c r="X20" s="104" t="s">
        <v>397</v>
      </c>
      <c r="Y20" s="488" t="s">
        <v>398</v>
      </c>
      <c r="Z20" s="489" t="s">
        <v>364</v>
      </c>
    </row>
    <row r="21" spans="2:26" s="34" customFormat="1" ht="129.5">
      <c r="B21" s="130" t="s">
        <v>50</v>
      </c>
      <c r="C21" s="163" t="s">
        <v>649</v>
      </c>
      <c r="D21" s="371" t="s">
        <v>650</v>
      </c>
      <c r="E21" s="371" t="s">
        <v>651</v>
      </c>
      <c r="F21" s="1774" t="s">
        <v>652</v>
      </c>
      <c r="G21" s="1775"/>
      <c r="H21" s="1296" t="s">
        <v>649</v>
      </c>
      <c r="I21" s="1784"/>
      <c r="J21" s="159" t="str">
        <f t="shared" ref="J21:J29" si="0">D21</f>
        <v>Eupenta</v>
      </c>
      <c r="K21" s="233" t="s">
        <v>652</v>
      </c>
      <c r="L21" s="196" t="s">
        <v>651</v>
      </c>
      <c r="N21" s="35"/>
      <c r="P21" s="69" t="s">
        <v>50</v>
      </c>
      <c r="Q21" s="129" t="s">
        <v>653</v>
      </c>
      <c r="R21" s="104" t="s">
        <v>653</v>
      </c>
      <c r="S21" s="120" t="s">
        <v>653</v>
      </c>
      <c r="T21" s="234" t="s">
        <v>654</v>
      </c>
      <c r="U21" s="129" t="s">
        <v>653</v>
      </c>
      <c r="V21" s="412" t="s">
        <v>653</v>
      </c>
      <c r="W21" s="504" t="s">
        <v>649</v>
      </c>
      <c r="X21" s="210" t="s">
        <v>652</v>
      </c>
      <c r="Y21" s="490" t="s">
        <v>649</v>
      </c>
      <c r="Z21" s="489" t="s">
        <v>654</v>
      </c>
    </row>
    <row r="22" spans="2:26" s="34" customFormat="1" ht="21">
      <c r="B22" s="2" t="s">
        <v>55</v>
      </c>
      <c r="C22" s="164" t="s">
        <v>227</v>
      </c>
      <c r="D22" s="375" t="s">
        <v>223</v>
      </c>
      <c r="E22" s="375" t="s">
        <v>227</v>
      </c>
      <c r="F22" s="1790" t="s">
        <v>227</v>
      </c>
      <c r="G22" s="1791"/>
      <c r="H22" s="1178" t="s">
        <v>227</v>
      </c>
      <c r="I22" s="1792"/>
      <c r="J22" s="160" t="str">
        <f t="shared" si="0"/>
        <v>South Korea</v>
      </c>
      <c r="K22" s="374" t="s">
        <v>227</v>
      </c>
      <c r="L22" s="527" t="s">
        <v>227</v>
      </c>
      <c r="N22" s="35"/>
      <c r="P22" s="15" t="s">
        <v>55</v>
      </c>
      <c r="Q22" s="131" t="s">
        <v>227</v>
      </c>
      <c r="R22" s="52" t="s">
        <v>227</v>
      </c>
      <c r="S22" s="48" t="s">
        <v>227</v>
      </c>
      <c r="T22" s="235" t="s">
        <v>367</v>
      </c>
      <c r="U22" s="131" t="s">
        <v>227</v>
      </c>
      <c r="V22" s="410" t="s">
        <v>227</v>
      </c>
      <c r="W22" s="392" t="s">
        <v>227</v>
      </c>
      <c r="X22" s="52" t="s">
        <v>227</v>
      </c>
      <c r="Y22" s="133" t="s">
        <v>227</v>
      </c>
      <c r="Z22" s="480" t="s">
        <v>367</v>
      </c>
    </row>
    <row r="23" spans="2:26" s="34" customFormat="1" ht="21" customHeight="1">
      <c r="B23" s="4" t="s">
        <v>58</v>
      </c>
      <c r="C23" s="164" t="s">
        <v>234</v>
      </c>
      <c r="D23" s="375" t="s">
        <v>229</v>
      </c>
      <c r="E23" s="375" t="s">
        <v>234</v>
      </c>
      <c r="F23" s="1790" t="s">
        <v>234</v>
      </c>
      <c r="G23" s="1791"/>
      <c r="H23" s="1178" t="s">
        <v>234</v>
      </c>
      <c r="I23" s="1792"/>
      <c r="J23" s="160" t="str">
        <f t="shared" si="0"/>
        <v>MFDS (South Korea)</v>
      </c>
      <c r="K23" s="374" t="s">
        <v>234</v>
      </c>
      <c r="L23" s="527" t="s">
        <v>234</v>
      </c>
      <c r="N23" s="35"/>
      <c r="P23" s="15" t="s">
        <v>58</v>
      </c>
      <c r="Q23" s="131" t="s">
        <v>234</v>
      </c>
      <c r="R23" s="52" t="s">
        <v>234</v>
      </c>
      <c r="S23" s="48" t="s">
        <v>234</v>
      </c>
      <c r="T23" s="235" t="s">
        <v>368</v>
      </c>
      <c r="U23" s="131" t="s">
        <v>234</v>
      </c>
      <c r="V23" s="410" t="s">
        <v>234</v>
      </c>
      <c r="W23" s="392" t="s">
        <v>234</v>
      </c>
      <c r="X23" s="52" t="s">
        <v>234</v>
      </c>
      <c r="Y23" s="133" t="s">
        <v>234</v>
      </c>
      <c r="Z23" s="480" t="s">
        <v>368</v>
      </c>
    </row>
    <row r="24" spans="2:26" s="34" customFormat="1" ht="21">
      <c r="B24" s="2" t="s">
        <v>61</v>
      </c>
      <c r="C24" s="240">
        <v>41047</v>
      </c>
      <c r="D24" s="373">
        <v>42410</v>
      </c>
      <c r="E24" s="373">
        <v>41549</v>
      </c>
      <c r="F24" s="1823">
        <v>40443</v>
      </c>
      <c r="G24" s="1824"/>
      <c r="H24" s="1326">
        <v>41047</v>
      </c>
      <c r="I24" s="1821"/>
      <c r="J24" s="161">
        <f t="shared" si="0"/>
        <v>42410</v>
      </c>
      <c r="K24" s="372">
        <v>40443</v>
      </c>
      <c r="L24" s="526">
        <v>41549</v>
      </c>
      <c r="N24" s="35"/>
      <c r="P24" s="15" t="s">
        <v>61</v>
      </c>
      <c r="Q24" s="132">
        <v>40787</v>
      </c>
      <c r="R24" s="106">
        <v>40324</v>
      </c>
      <c r="S24" s="122">
        <v>40323</v>
      </c>
      <c r="T24" s="236">
        <v>41992</v>
      </c>
      <c r="U24" s="132">
        <v>40787</v>
      </c>
      <c r="V24" s="413">
        <v>40324</v>
      </c>
      <c r="W24" s="141">
        <v>41970</v>
      </c>
      <c r="X24" s="106">
        <v>40443</v>
      </c>
      <c r="Y24" s="491">
        <v>41970</v>
      </c>
      <c r="Z24" s="492">
        <v>41992</v>
      </c>
    </row>
    <row r="25" spans="2:26" s="34" customFormat="1" ht="21">
      <c r="B25" s="2" t="s">
        <v>62</v>
      </c>
      <c r="C25" s="164" t="s">
        <v>116</v>
      </c>
      <c r="D25" s="375" t="s">
        <v>549</v>
      </c>
      <c r="E25" s="375" t="s">
        <v>549</v>
      </c>
      <c r="F25" s="1790" t="s">
        <v>549</v>
      </c>
      <c r="G25" s="1791"/>
      <c r="H25" s="1178" t="s">
        <v>549</v>
      </c>
      <c r="I25" s="1792"/>
      <c r="J25" s="160" t="str">
        <f t="shared" si="0"/>
        <v xml:space="preserve">intramuscular </v>
      </c>
      <c r="K25" s="374" t="s">
        <v>549</v>
      </c>
      <c r="L25" s="527" t="s">
        <v>549</v>
      </c>
      <c r="N25" s="35"/>
      <c r="P25" s="15" t="s">
        <v>62</v>
      </c>
      <c r="Q25" s="131" t="s">
        <v>116</v>
      </c>
      <c r="R25" s="52" t="s">
        <v>116</v>
      </c>
      <c r="S25" s="48" t="s">
        <v>116</v>
      </c>
      <c r="T25" s="235" t="s">
        <v>116</v>
      </c>
      <c r="U25" s="131" t="s">
        <v>116</v>
      </c>
      <c r="V25" s="410" t="s">
        <v>116</v>
      </c>
      <c r="W25" s="392" t="s">
        <v>116</v>
      </c>
      <c r="X25" s="52" t="s">
        <v>549</v>
      </c>
      <c r="Y25" s="133" t="s">
        <v>116</v>
      </c>
      <c r="Z25" s="480" t="s">
        <v>116</v>
      </c>
    </row>
    <row r="26" spans="2:26" s="34" customFormat="1" ht="261.75" customHeight="1">
      <c r="B26" s="2" t="s">
        <v>64</v>
      </c>
      <c r="C26" s="164" t="s">
        <v>655</v>
      </c>
      <c r="D26" s="376" t="s">
        <v>656</v>
      </c>
      <c r="E26" s="376" t="s">
        <v>243</v>
      </c>
      <c r="F26" s="1790" t="s">
        <v>657</v>
      </c>
      <c r="G26" s="1791"/>
      <c r="H26" s="1178" t="s">
        <v>658</v>
      </c>
      <c r="I26" s="1792"/>
      <c r="J26" s="160" t="str">
        <f t="shared" si="0"/>
        <v>carton 
(containing 10 vials)</v>
      </c>
      <c r="K26" s="374" t="s">
        <v>659</v>
      </c>
      <c r="L26" s="527" t="s">
        <v>660</v>
      </c>
      <c r="N26" s="35"/>
      <c r="P26" s="15" t="s">
        <v>64</v>
      </c>
      <c r="Q26" s="133" t="s">
        <v>661</v>
      </c>
      <c r="R26" s="56" t="s">
        <v>662</v>
      </c>
      <c r="S26" s="57" t="s">
        <v>663</v>
      </c>
      <c r="T26" s="237" t="s">
        <v>664</v>
      </c>
      <c r="U26" s="133" t="s">
        <v>665</v>
      </c>
      <c r="V26" s="411" t="s">
        <v>666</v>
      </c>
      <c r="W26" s="383" t="s">
        <v>667</v>
      </c>
      <c r="X26" s="56" t="s">
        <v>668</v>
      </c>
      <c r="Y26" s="133" t="s">
        <v>667</v>
      </c>
      <c r="Z26" s="481" t="s">
        <v>669</v>
      </c>
    </row>
    <row r="27" spans="2:26" s="34" customFormat="1" ht="37">
      <c r="B27" s="2" t="s">
        <v>68</v>
      </c>
      <c r="C27" s="164" t="s">
        <v>611</v>
      </c>
      <c r="D27" s="375" t="s">
        <v>70</v>
      </c>
      <c r="E27" s="375" t="s">
        <v>70</v>
      </c>
      <c r="F27" s="1790" t="s">
        <v>611</v>
      </c>
      <c r="G27" s="1791"/>
      <c r="H27" s="1178" t="s">
        <v>611</v>
      </c>
      <c r="I27" s="1792"/>
      <c r="J27" s="160" t="str">
        <f t="shared" si="0"/>
        <v>36 months at 2 - 8 °C</v>
      </c>
      <c r="K27" s="374" t="s">
        <v>611</v>
      </c>
      <c r="L27" s="527" t="s">
        <v>70</v>
      </c>
      <c r="N27" s="35"/>
      <c r="P27" s="15" t="s">
        <v>68</v>
      </c>
      <c r="Q27" s="131" t="s">
        <v>69</v>
      </c>
      <c r="R27" s="52" t="s">
        <v>69</v>
      </c>
      <c r="S27" s="48" t="s">
        <v>69</v>
      </c>
      <c r="T27" s="235" t="s">
        <v>69</v>
      </c>
      <c r="U27" s="131" t="s">
        <v>69</v>
      </c>
      <c r="V27" s="410" t="s">
        <v>69</v>
      </c>
      <c r="W27" s="392" t="s">
        <v>611</v>
      </c>
      <c r="X27" s="52" t="s">
        <v>611</v>
      </c>
      <c r="Y27" s="133" t="s">
        <v>611</v>
      </c>
      <c r="Z27" s="480" t="s">
        <v>69</v>
      </c>
    </row>
    <row r="28" spans="2:26" s="34" customFormat="1" ht="195" customHeight="1">
      <c r="B28" s="4" t="s">
        <v>75</v>
      </c>
      <c r="C28" s="164" t="s">
        <v>670</v>
      </c>
      <c r="D28" s="375" t="s">
        <v>671</v>
      </c>
      <c r="E28" s="375" t="s">
        <v>672</v>
      </c>
      <c r="F28" s="1790" t="s">
        <v>673</v>
      </c>
      <c r="G28" s="1791"/>
      <c r="H28" s="1178" t="s">
        <v>674</v>
      </c>
      <c r="I28" s="1792"/>
      <c r="J28" s="160" t="s">
        <v>675</v>
      </c>
      <c r="K28" s="374" t="s">
        <v>676</v>
      </c>
      <c r="L28" s="527" t="s">
        <v>677</v>
      </c>
      <c r="N28" s="35"/>
      <c r="P28" s="15" t="s">
        <v>75</v>
      </c>
      <c r="Q28" s="131" t="s">
        <v>678</v>
      </c>
      <c r="R28" s="56" t="s">
        <v>679</v>
      </c>
      <c r="S28" s="48" t="s">
        <v>680</v>
      </c>
      <c r="T28" s="235" t="s">
        <v>681</v>
      </c>
      <c r="U28" s="131" t="s">
        <v>682</v>
      </c>
      <c r="V28" s="410" t="s">
        <v>676</v>
      </c>
      <c r="W28" s="392" t="s">
        <v>683</v>
      </c>
      <c r="X28" s="52" t="s">
        <v>684</v>
      </c>
      <c r="Y28" s="133" t="s">
        <v>674</v>
      </c>
      <c r="Z28" s="480" t="s">
        <v>685</v>
      </c>
    </row>
    <row r="29" spans="2:26" s="34" customFormat="1" ht="21">
      <c r="B29" s="2" t="s">
        <v>77</v>
      </c>
      <c r="C29" s="164" t="s">
        <v>172</v>
      </c>
      <c r="D29" s="375" t="s">
        <v>172</v>
      </c>
      <c r="E29" s="375" t="s">
        <v>172</v>
      </c>
      <c r="F29" s="1790" t="s">
        <v>172</v>
      </c>
      <c r="G29" s="1791"/>
      <c r="H29" s="1178" t="s">
        <v>172</v>
      </c>
      <c r="I29" s="1792"/>
      <c r="J29" s="160" t="str">
        <f t="shared" si="0"/>
        <v>Type 14</v>
      </c>
      <c r="K29" s="374" t="s">
        <v>172</v>
      </c>
      <c r="L29" s="527" t="s">
        <v>172</v>
      </c>
      <c r="N29" s="35"/>
      <c r="P29" s="15" t="s">
        <v>77</v>
      </c>
      <c r="Q29" s="131" t="s">
        <v>172</v>
      </c>
      <c r="R29" s="52" t="s">
        <v>172</v>
      </c>
      <c r="S29" s="48" t="s">
        <v>172</v>
      </c>
      <c r="T29" s="235" t="s">
        <v>172</v>
      </c>
      <c r="U29" s="131" t="s">
        <v>172</v>
      </c>
      <c r="V29" s="410" t="s">
        <v>172</v>
      </c>
      <c r="W29" s="392" t="s">
        <v>172</v>
      </c>
      <c r="X29" s="52" t="s">
        <v>172</v>
      </c>
      <c r="Y29" s="133" t="s">
        <v>172</v>
      </c>
      <c r="Z29" s="480" t="s">
        <v>172</v>
      </c>
    </row>
    <row r="30" spans="2:26" s="34" customFormat="1" ht="231" customHeight="1">
      <c r="B30" s="134" t="s">
        <v>80</v>
      </c>
      <c r="C30" s="160" t="s">
        <v>686</v>
      </c>
      <c r="D30" s="375" t="s">
        <v>686</v>
      </c>
      <c r="E30" s="375" t="s">
        <v>32</v>
      </c>
      <c r="F30" s="1790" t="s">
        <v>686</v>
      </c>
      <c r="G30" s="1791"/>
      <c r="H30" s="1312" t="s">
        <v>687</v>
      </c>
      <c r="I30" s="1798"/>
      <c r="J30" s="160" t="s">
        <v>688</v>
      </c>
      <c r="K30" s="377" t="s">
        <v>689</v>
      </c>
      <c r="L30" s="527" t="s">
        <v>336</v>
      </c>
      <c r="N30" s="35"/>
      <c r="P30" s="15" t="s">
        <v>80</v>
      </c>
      <c r="Q30" s="131" t="s">
        <v>32</v>
      </c>
      <c r="R30" s="322" t="s">
        <v>32</v>
      </c>
      <c r="S30" s="54" t="s">
        <v>384</v>
      </c>
      <c r="T30" s="237" t="s">
        <v>688</v>
      </c>
      <c r="U30" s="133" t="s">
        <v>384</v>
      </c>
      <c r="V30" s="493" t="s">
        <v>384</v>
      </c>
      <c r="W30" s="505" t="s">
        <v>688</v>
      </c>
      <c r="X30" s="493" t="s">
        <v>688</v>
      </c>
      <c r="Y30" s="133" t="s">
        <v>688</v>
      </c>
      <c r="Z30" s="481" t="s">
        <v>688</v>
      </c>
    </row>
    <row r="31" spans="2:26" s="34" customFormat="1" ht="18.5">
      <c r="B31" s="134" t="s">
        <v>82</v>
      </c>
      <c r="C31" s="160" t="s">
        <v>32</v>
      </c>
      <c r="D31" s="375" t="s">
        <v>32</v>
      </c>
      <c r="E31" s="375" t="s">
        <v>32</v>
      </c>
      <c r="F31" s="1790" t="s">
        <v>32</v>
      </c>
      <c r="G31" s="1791"/>
      <c r="H31" s="1312" t="s">
        <v>32</v>
      </c>
      <c r="I31" s="1798"/>
      <c r="J31" s="160" t="s">
        <v>32</v>
      </c>
      <c r="K31" s="377" t="s">
        <v>32</v>
      </c>
      <c r="L31" s="527" t="s">
        <v>32</v>
      </c>
      <c r="N31" s="35"/>
      <c r="P31" s="15" t="s">
        <v>82</v>
      </c>
      <c r="Q31" s="131" t="s">
        <v>32</v>
      </c>
      <c r="R31" s="323" t="s">
        <v>32</v>
      </c>
      <c r="S31" s="54" t="s">
        <v>32</v>
      </c>
      <c r="T31" s="237" t="s">
        <v>32</v>
      </c>
      <c r="U31" s="133" t="s">
        <v>32</v>
      </c>
      <c r="V31" s="507" t="s">
        <v>32</v>
      </c>
      <c r="W31" s="505" t="s">
        <v>32</v>
      </c>
      <c r="X31" s="494" t="s">
        <v>32</v>
      </c>
      <c r="Y31" s="133" t="s">
        <v>32</v>
      </c>
      <c r="Z31" s="481" t="s">
        <v>32</v>
      </c>
    </row>
    <row r="32" spans="2:26" s="34" customFormat="1" ht="112.5" customHeight="1">
      <c r="B32" s="135" t="s">
        <v>83</v>
      </c>
      <c r="C32" s="394" t="s">
        <v>690</v>
      </c>
      <c r="D32" s="395" t="s">
        <v>691</v>
      </c>
      <c r="E32" s="395" t="s">
        <v>692</v>
      </c>
      <c r="F32" s="1793" t="s">
        <v>693</v>
      </c>
      <c r="G32" s="1794"/>
      <c r="H32" s="1310" t="s">
        <v>694</v>
      </c>
      <c r="I32" s="1797"/>
      <c r="J32" s="394" t="s">
        <v>695</v>
      </c>
      <c r="K32" s="195" t="s">
        <v>696</v>
      </c>
      <c r="L32" s="528" t="s">
        <v>697</v>
      </c>
      <c r="M32" s="590"/>
      <c r="N32" s="591"/>
      <c r="O32" s="241"/>
      <c r="P32" s="592" t="s">
        <v>698</v>
      </c>
      <c r="Q32" s="194" t="s">
        <v>699</v>
      </c>
      <c r="R32" s="324" t="s">
        <v>700</v>
      </c>
      <c r="S32" s="327" t="s">
        <v>701</v>
      </c>
      <c r="T32" s="593" t="s">
        <v>702</v>
      </c>
      <c r="U32" s="194" t="s">
        <v>703</v>
      </c>
      <c r="V32" s="508" t="s">
        <v>704</v>
      </c>
      <c r="W32" s="310" t="s">
        <v>705</v>
      </c>
      <c r="X32" s="495" t="s">
        <v>706</v>
      </c>
      <c r="Y32" s="496" t="s">
        <v>707</v>
      </c>
      <c r="Z32" s="497" t="s">
        <v>708</v>
      </c>
    </row>
    <row r="33" spans="2:26" s="34" customFormat="1" ht="409.5" customHeight="1">
      <c r="B33" s="36" t="s">
        <v>88</v>
      </c>
      <c r="C33" s="197" t="s">
        <v>32</v>
      </c>
      <c r="D33" s="198" t="s">
        <v>32</v>
      </c>
      <c r="E33" s="198" t="s">
        <v>32</v>
      </c>
      <c r="F33" s="1795" t="s">
        <v>32</v>
      </c>
      <c r="G33" s="1796"/>
      <c r="H33" s="1788" t="s">
        <v>32</v>
      </c>
      <c r="I33" s="1789"/>
      <c r="J33" s="199" t="s">
        <v>32</v>
      </c>
      <c r="K33" s="199" t="s">
        <v>32</v>
      </c>
      <c r="L33" s="529" t="s">
        <v>32</v>
      </c>
      <c r="N33" s="35"/>
      <c r="P33" s="37" t="s">
        <v>88</v>
      </c>
      <c r="Q33" s="200" t="s">
        <v>32</v>
      </c>
      <c r="R33" s="325" t="s">
        <v>32</v>
      </c>
      <c r="S33" s="50" t="s">
        <v>32</v>
      </c>
      <c r="T33" s="238" t="s">
        <v>32</v>
      </c>
      <c r="U33" s="509" t="s">
        <v>32</v>
      </c>
      <c r="V33" s="510" t="s">
        <v>32</v>
      </c>
      <c r="W33" s="505" t="s">
        <v>32</v>
      </c>
      <c r="X33" s="498" t="s">
        <v>32</v>
      </c>
      <c r="Y33" s="200" t="s">
        <v>32</v>
      </c>
      <c r="Z33" s="499" t="s">
        <v>32</v>
      </c>
    </row>
    <row r="34" spans="2:26" s="34" customFormat="1" ht="18.5">
      <c r="B34" s="36" t="s">
        <v>90</v>
      </c>
      <c r="C34" s="197" t="s">
        <v>32</v>
      </c>
      <c r="D34" s="198" t="s">
        <v>32</v>
      </c>
      <c r="E34" s="198" t="s">
        <v>32</v>
      </c>
      <c r="F34" s="1787" t="s">
        <v>32</v>
      </c>
      <c r="G34" s="1225"/>
      <c r="H34" s="1788" t="s">
        <v>32</v>
      </c>
      <c r="I34" s="1789"/>
      <c r="J34" s="199" t="s">
        <v>32</v>
      </c>
      <c r="K34" s="199" t="s">
        <v>32</v>
      </c>
      <c r="L34" s="529" t="s">
        <v>32</v>
      </c>
      <c r="N34" s="35"/>
      <c r="P34" s="37" t="s">
        <v>90</v>
      </c>
      <c r="Q34" s="200" t="s">
        <v>32</v>
      </c>
      <c r="R34" s="325" t="s">
        <v>32</v>
      </c>
      <c r="S34" s="50" t="s">
        <v>32</v>
      </c>
      <c r="T34" s="238" t="s">
        <v>32</v>
      </c>
      <c r="U34" s="509" t="s">
        <v>32</v>
      </c>
      <c r="V34" s="510" t="s">
        <v>32</v>
      </c>
      <c r="W34" s="505" t="s">
        <v>32</v>
      </c>
      <c r="X34" s="498" t="s">
        <v>32</v>
      </c>
      <c r="Y34" s="200" t="s">
        <v>32</v>
      </c>
      <c r="Z34" s="499" t="s">
        <v>32</v>
      </c>
    </row>
    <row r="35" spans="2:26" s="34" customFormat="1" ht="30.65" customHeight="1" thickBot="1">
      <c r="B35" s="136" t="s">
        <v>92</v>
      </c>
      <c r="C35" s="1819" t="s">
        <v>709</v>
      </c>
      <c r="D35" s="1820"/>
      <c r="E35" s="1820"/>
      <c r="F35" s="1820"/>
      <c r="G35" s="1820"/>
      <c r="H35" s="1603" t="s">
        <v>709</v>
      </c>
      <c r="I35" s="1280"/>
      <c r="J35" s="1280"/>
      <c r="K35" s="1280"/>
      <c r="L35" s="1281"/>
      <c r="N35" s="35"/>
      <c r="P35" s="201" t="s">
        <v>92</v>
      </c>
      <c r="Q35" s="137" t="s">
        <v>32</v>
      </c>
      <c r="R35" s="326" t="s">
        <v>32</v>
      </c>
      <c r="S35" s="328" t="s">
        <v>32</v>
      </c>
      <c r="T35" s="239" t="s">
        <v>32</v>
      </c>
      <c r="U35" s="511" t="s">
        <v>32</v>
      </c>
      <c r="V35" s="138" t="s">
        <v>32</v>
      </c>
      <c r="W35" s="506" t="s">
        <v>32</v>
      </c>
      <c r="X35" s="501" t="s">
        <v>32</v>
      </c>
      <c r="Y35" s="500" t="s">
        <v>32</v>
      </c>
      <c r="Z35" s="502" t="s">
        <v>32</v>
      </c>
    </row>
    <row r="36" spans="2:26"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N36" s="35"/>
      <c r="P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S36" s="91"/>
      <c r="T36" s="91"/>
    </row>
    <row r="37" spans="2:26" s="34" customFormat="1" ht="18.5">
      <c r="B37" s="34" t="str">
        <f>Cholera!B37</f>
        <v>2 Source: UNICEF PRODUCT MENU FOR VACCINES SUPPLIED BY UNICEF FOR GAVI, THE VACCINE ALLIANCE (https://www.unicef.org/supply/media/25621/file/Product-Menu-All-Vaccines-May-2026.pdf)</v>
      </c>
      <c r="N37" s="35"/>
      <c r="P37" s="34" t="str">
        <f>B37</f>
        <v>2 Source: UNICEF PRODUCT MENU FOR VACCINES SUPPLIED BY UNICEF FOR GAVI, THE VACCINE ALLIANCE (https://www.unicef.org/supply/media/25621/file/Product-Menu-All-Vaccines-May-2026.pdf)</v>
      </c>
      <c r="S37" s="91"/>
      <c r="T37" s="91"/>
    </row>
    <row r="38" spans="2:26" s="34" customFormat="1" ht="18.5">
      <c r="B38" s="34" t="str">
        <f>Cholera!B38</f>
        <v>3 Source: WHO position paper: http://www.who.int/immunization/documents/positionpapers/en/</v>
      </c>
      <c r="N38" s="35"/>
      <c r="P38" s="34" t="str">
        <f>B38</f>
        <v>3 Source: WHO position paper: http://www.who.int/immunization/documents/positionpapers/en/</v>
      </c>
      <c r="S38" s="91"/>
      <c r="T38" s="91"/>
    </row>
    <row r="39" spans="2:26" s="34" customFormat="1" ht="18.5">
      <c r="B39" s="34" t="str">
        <f>Cholera!B39</f>
        <v xml:space="preserve">4 Source: Gavi Secretariat, see definitions tab for details </v>
      </c>
      <c r="N39" s="35"/>
      <c r="P39" s="34" t="str">
        <f>B39</f>
        <v xml:space="preserve">4 Source: Gavi Secretariat, see definitions tab for details </v>
      </c>
      <c r="S39" s="91"/>
      <c r="T39" s="91"/>
    </row>
    <row r="40" spans="2:26" s="34" customFormat="1" ht="18.5">
      <c r="B40" s="34" t="str">
        <f>Cholera!B40</f>
        <v>5 Source: Review of WHO vaccine wastage rate tool, 2021</v>
      </c>
      <c r="N40" s="35"/>
      <c r="P40" s="34" t="str">
        <f>B40</f>
        <v>5 Source: Review of WHO vaccine wastage rate tool, 2021</v>
      </c>
      <c r="S40" s="91"/>
      <c r="T40" s="91"/>
    </row>
    <row r="41" spans="2:26" s="34" customFormat="1" ht="18.5">
      <c r="N41" s="35"/>
      <c r="T41" s="91"/>
    </row>
    <row r="42" spans="2:26" s="34" customFormat="1" ht="18.5">
      <c r="N42" s="35"/>
      <c r="S42" s="91"/>
      <c r="T42" s="91"/>
    </row>
    <row r="43" spans="2:26" s="34" customFormat="1" ht="18.5">
      <c r="N43" s="35"/>
      <c r="S43" s="91"/>
      <c r="T43" s="91"/>
    </row>
    <row r="44" spans="2:26" s="34" customFormat="1" ht="18.5">
      <c r="N44" s="35"/>
      <c r="S44" s="91"/>
      <c r="T44" s="91"/>
    </row>
    <row r="45" spans="2:26" s="34" customFormat="1" ht="18.5">
      <c r="N45" s="35"/>
      <c r="S45" s="91"/>
      <c r="T45" s="91"/>
    </row>
    <row r="46" spans="2:26" s="34" customFormat="1" ht="18.5">
      <c r="N46" s="35"/>
      <c r="S46" s="91"/>
      <c r="T46" s="91"/>
    </row>
    <row r="47" spans="2:26" s="34" customFormat="1" ht="18.5">
      <c r="N47" s="35"/>
      <c r="S47" s="91"/>
      <c r="T47" s="91"/>
    </row>
    <row r="48" spans="2:26" s="34" customFormat="1" ht="18.5">
      <c r="N48" s="35"/>
      <c r="S48" s="91"/>
      <c r="T48" s="91"/>
    </row>
    <row r="49" spans="14:20" s="34" customFormat="1" ht="18.5">
      <c r="N49" s="35"/>
      <c r="S49" s="91"/>
      <c r="T49" s="91"/>
    </row>
    <row r="50" spans="14:20" s="34" customFormat="1" ht="18.5">
      <c r="N50" s="35"/>
      <c r="S50" s="91"/>
      <c r="T50" s="91"/>
    </row>
    <row r="51" spans="14:20" s="34" customFormat="1" ht="18.5">
      <c r="N51" s="35"/>
      <c r="S51" s="91"/>
      <c r="T51" s="91"/>
    </row>
    <row r="52" spans="14:20" s="34" customFormat="1" ht="18.5">
      <c r="N52" s="35"/>
      <c r="S52" s="91"/>
      <c r="T52" s="91"/>
    </row>
    <row r="53" spans="14:20" s="34" customFormat="1" ht="18.5">
      <c r="N53" s="35"/>
      <c r="S53" s="91"/>
      <c r="T53" s="91"/>
    </row>
    <row r="54" spans="14:20" s="34" customFormat="1" ht="18.5">
      <c r="N54" s="35"/>
      <c r="S54" s="91"/>
      <c r="T54" s="91"/>
    </row>
    <row r="55" spans="14:20" s="34" customFormat="1" ht="18.5">
      <c r="N55" s="35"/>
      <c r="S55" s="91"/>
      <c r="T55" s="91"/>
    </row>
    <row r="56" spans="14:20" s="34" customFormat="1" ht="18.5">
      <c r="N56" s="35"/>
      <c r="S56" s="91"/>
      <c r="T56" s="91"/>
    </row>
    <row r="57" spans="14:20" s="34" customFormat="1" ht="18.5">
      <c r="N57" s="35"/>
      <c r="S57" s="91"/>
      <c r="T57" s="91"/>
    </row>
    <row r="58" spans="14:20" s="34" customFormat="1" ht="18.5">
      <c r="N58" s="35"/>
      <c r="S58" s="91"/>
      <c r="T58" s="91"/>
    </row>
    <row r="59" spans="14:20" s="34" customFormat="1" ht="18.5">
      <c r="N59" s="35"/>
      <c r="S59" s="91"/>
      <c r="T59" s="91"/>
    </row>
  </sheetData>
  <sheetProtection selectLockedCells="1"/>
  <mergeCells count="101">
    <mergeCell ref="H19:L19"/>
    <mergeCell ref="U19:V19"/>
    <mergeCell ref="C13:G13"/>
    <mergeCell ref="C14:G14"/>
    <mergeCell ref="C15:G15"/>
    <mergeCell ref="W15:X15"/>
    <mergeCell ref="W14:X14"/>
    <mergeCell ref="Y15:Z15"/>
    <mergeCell ref="W18:X18"/>
    <mergeCell ref="C16:G16"/>
    <mergeCell ref="C17:G17"/>
    <mergeCell ref="C18:G18"/>
    <mergeCell ref="Q18:R18"/>
    <mergeCell ref="Q19:R19"/>
    <mergeCell ref="U17:V17"/>
    <mergeCell ref="U15:V15"/>
    <mergeCell ref="U18:V18"/>
    <mergeCell ref="C19:G19"/>
    <mergeCell ref="U16:V16"/>
    <mergeCell ref="W16:X16"/>
    <mergeCell ref="W11:X11"/>
    <mergeCell ref="W12:X12"/>
    <mergeCell ref="Y12:Z12"/>
    <mergeCell ref="Y13:Z13"/>
    <mergeCell ref="Y14:Z14"/>
    <mergeCell ref="C11:G11"/>
    <mergeCell ref="Y11:Z11"/>
    <mergeCell ref="C12:G12"/>
    <mergeCell ref="C35:G35"/>
    <mergeCell ref="H35:L35"/>
    <mergeCell ref="W13:X13"/>
    <mergeCell ref="Y16:Z16"/>
    <mergeCell ref="H24:I24"/>
    <mergeCell ref="W19:X19"/>
    <mergeCell ref="F23:G23"/>
    <mergeCell ref="F24:G24"/>
    <mergeCell ref="F22:G22"/>
    <mergeCell ref="Y17:Z17"/>
    <mergeCell ref="Y18:Z18"/>
    <mergeCell ref="W17:X17"/>
    <mergeCell ref="H23:I23"/>
    <mergeCell ref="Y19:Z19"/>
    <mergeCell ref="H22:I22"/>
    <mergeCell ref="H20:I20"/>
    <mergeCell ref="W10:X10"/>
    <mergeCell ref="C10:G10"/>
    <mergeCell ref="Y10:Z10"/>
    <mergeCell ref="Q7:Z7"/>
    <mergeCell ref="Q8:Z8"/>
    <mergeCell ref="Q9:Z9"/>
    <mergeCell ref="P2:Q2"/>
    <mergeCell ref="P3:Q5"/>
    <mergeCell ref="Q10:R10"/>
    <mergeCell ref="F27:G27"/>
    <mergeCell ref="F28:G28"/>
    <mergeCell ref="F29:G29"/>
    <mergeCell ref="B4:C5"/>
    <mergeCell ref="C7:L7"/>
    <mergeCell ref="C8:L8"/>
    <mergeCell ref="C9:L9"/>
    <mergeCell ref="U10:V10"/>
    <mergeCell ref="H10:L10"/>
    <mergeCell ref="H15:L15"/>
    <mergeCell ref="Q16:R16"/>
    <mergeCell ref="H16:L16"/>
    <mergeCell ref="Q15:R15"/>
    <mergeCell ref="H14:L14"/>
    <mergeCell ref="U13:V13"/>
    <mergeCell ref="H12:L12"/>
    <mergeCell ref="Q12:R12"/>
    <mergeCell ref="U11:V11"/>
    <mergeCell ref="U12:V12"/>
    <mergeCell ref="H11:L11"/>
    <mergeCell ref="H13:L13"/>
    <mergeCell ref="Q11:R11"/>
    <mergeCell ref="U14:V14"/>
    <mergeCell ref="Q13:R13"/>
    <mergeCell ref="F21:G21"/>
    <mergeCell ref="Q14:R14"/>
    <mergeCell ref="H17:L17"/>
    <mergeCell ref="H18:L18"/>
    <mergeCell ref="F20:G20"/>
    <mergeCell ref="H21:I21"/>
    <mergeCell ref="Q17:R17"/>
    <mergeCell ref="F34:G34"/>
    <mergeCell ref="H34:I34"/>
    <mergeCell ref="F25:G25"/>
    <mergeCell ref="H28:I28"/>
    <mergeCell ref="H29:I29"/>
    <mergeCell ref="F30:G30"/>
    <mergeCell ref="H33:I33"/>
    <mergeCell ref="H26:I26"/>
    <mergeCell ref="F26:G26"/>
    <mergeCell ref="F32:G32"/>
    <mergeCell ref="F33:G33"/>
    <mergeCell ref="H27:I27"/>
    <mergeCell ref="H32:I32"/>
    <mergeCell ref="H30:I30"/>
    <mergeCell ref="H31:I31"/>
    <mergeCell ref="F31:G31"/>
    <mergeCell ref="H25:I25"/>
  </mergeCells>
  <hyperlinks>
    <hyperlink ref="Q32" r:id="rId1" xr:uid="{00000000-0004-0000-0A00-000000000000}"/>
    <hyperlink ref="U32" r:id="rId2" xr:uid="{00000000-0004-0000-0A00-000001000000}"/>
    <hyperlink ref="V32" r:id="rId3" xr:uid="{00000000-0004-0000-0A00-000009000000}"/>
    <hyperlink ref="H32" r:id="rId4" xr:uid="{00000000-0004-0000-0A00-00000A000000}"/>
    <hyperlink ref="W32" r:id="rId5" xr:uid="{00000000-0004-0000-0A00-00000C000000}"/>
    <hyperlink ref="X32" r:id="rId6" xr:uid="{00000000-0004-0000-0A00-00000D000000}"/>
    <hyperlink ref="Y32" r:id="rId7" xr:uid="{00000000-0004-0000-0A00-00000F000000}"/>
    <hyperlink ref="C32" r:id="rId8" xr:uid="{00000000-0004-0000-0A00-000011000000}"/>
    <hyperlink ref="T32" r:id="rId9" xr:uid="{00000000-0004-0000-0A00-000019000000}"/>
    <hyperlink ref="R32" r:id="rId10" xr:uid="{4311A2E2-81C9-4294-8C33-40FCCB43F769}"/>
    <hyperlink ref="S32" r:id="rId11" xr:uid="{764FC084-B336-4CAB-9CA7-7BC763C31387}"/>
    <hyperlink ref="F32" r:id="rId12" xr:uid="{CBDCB4FF-E34F-4AAB-A170-960AC664A0B9}"/>
    <hyperlink ref="K32" r:id="rId13" xr:uid="{D2CBF0DB-A5E0-4183-8487-55AA7E0F8392}"/>
    <hyperlink ref="D32" r:id="rId14" xr:uid="{25C6EBC5-916E-46DE-8059-3C6D4A2E6CD7}"/>
    <hyperlink ref="J32" r:id="rId15" xr:uid="{AD396DE5-C349-4A7B-819F-3039C96E9A2F}"/>
    <hyperlink ref="E32" r:id="rId16" xr:uid="{78CC86EF-04EF-426C-8305-6E4B2295B7EC}"/>
    <hyperlink ref="Z32" r:id="rId17" xr:uid="{E0A1751B-FFB2-4047-823E-0AEA549DD17C}"/>
    <hyperlink ref="L32" r:id="rId18" xr:uid="{57B8F8B7-1627-4FAF-9BCB-767BBAA8CF92}"/>
  </hyperlinks>
  <pageMargins left="0.25" right="0.25" top="0.75" bottom="0.75" header="0.3" footer="0.3"/>
  <pageSetup paperSize="8" scale="16" orientation="landscape" r:id="rId19"/>
  <drawing r:id="rId2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5340-67B6-483B-98B5-33D820DCF82C}">
  <sheetPr>
    <tabColor rgb="FF92D050"/>
    <pageSetUpPr fitToPage="1"/>
  </sheetPr>
  <dimension ref="A2:W48"/>
  <sheetViews>
    <sheetView showGridLines="0" topLeftCell="G1" zoomScale="60" zoomScaleNormal="60" workbookViewId="0">
      <selection activeCell="O20" sqref="O20"/>
    </sheetView>
  </sheetViews>
  <sheetFormatPr defaultRowHeight="14.5"/>
  <cols>
    <col min="1" max="1" width="5.36328125" customWidth="1"/>
    <col min="2" max="2" width="73.36328125" customWidth="1"/>
    <col min="3" max="6" width="8.6328125" customWidth="1"/>
    <col min="7" max="9" width="34.6328125" customWidth="1"/>
    <col min="10" max="11" width="43.453125" customWidth="1"/>
    <col min="12" max="12" width="34.6328125" customWidth="1"/>
    <col min="13" max="13" width="29" style="10" customWidth="1"/>
    <col min="14" max="14" width="12" customWidth="1"/>
    <col min="15" max="15" width="55.36328125" customWidth="1"/>
    <col min="16" max="16" width="60.36328125" customWidth="1"/>
    <col min="17" max="17" width="60" customWidth="1"/>
    <col min="18" max="18" width="4.54296875" bestFit="1" customWidth="1"/>
    <col min="19" max="19" width="3.36328125" customWidth="1"/>
  </cols>
  <sheetData>
    <row r="2" spans="1:23" ht="47.25" customHeight="1">
      <c r="B2" s="1213" t="str">
        <f>Cholera!B2</f>
        <v>ON THE                              MENU</v>
      </c>
      <c r="C2" s="1213"/>
      <c r="D2" s="1213"/>
      <c r="E2" s="1213"/>
      <c r="F2" s="1213"/>
      <c r="G2" s="1213"/>
      <c r="H2" s="266"/>
      <c r="I2" s="266"/>
      <c r="J2" s="266"/>
      <c r="K2" s="266"/>
      <c r="L2" s="266"/>
      <c r="O2" s="1917" t="s">
        <v>13</v>
      </c>
      <c r="P2" s="1917"/>
      <c r="Q2" s="1917"/>
      <c r="R2" s="17"/>
      <c r="U2" s="17"/>
      <c r="V2" s="17"/>
      <c r="W2" s="17"/>
    </row>
    <row r="3" spans="1:23" ht="15" customHeight="1">
      <c r="A3" s="34"/>
      <c r="B3" s="34"/>
      <c r="C3" s="34"/>
      <c r="D3" s="34"/>
      <c r="E3" s="34"/>
      <c r="F3" s="34"/>
      <c r="G3" s="34"/>
      <c r="H3" s="34"/>
      <c r="I3" s="34"/>
      <c r="J3" s="34"/>
      <c r="K3" s="34"/>
      <c r="L3" s="34"/>
      <c r="M3" s="35"/>
      <c r="N3" s="34"/>
      <c r="O3" s="1924"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P3" s="1924"/>
      <c r="Q3" s="1924"/>
      <c r="R3" s="346"/>
      <c r="U3" s="6"/>
      <c r="V3" s="6"/>
      <c r="W3" s="6"/>
    </row>
    <row r="4" spans="1:23" ht="21.75" customHeight="1">
      <c r="A4" s="34"/>
      <c r="B4" s="1162" t="s">
        <v>710</v>
      </c>
      <c r="C4" s="1162"/>
      <c r="D4" s="1162"/>
      <c r="E4" s="1162"/>
      <c r="F4" s="1162"/>
      <c r="G4" s="1162"/>
      <c r="H4" s="346"/>
      <c r="I4" s="346"/>
      <c r="J4" s="346"/>
      <c r="K4" s="346"/>
      <c r="L4" s="346"/>
      <c r="O4" s="1924"/>
      <c r="P4" s="1924"/>
      <c r="Q4" s="1924"/>
      <c r="R4" s="346"/>
      <c r="U4" s="6"/>
      <c r="V4" s="6"/>
      <c r="W4" s="6"/>
    </row>
    <row r="5" spans="1:23" ht="18.5">
      <c r="A5" s="34"/>
      <c r="B5" s="1162"/>
      <c r="C5" s="1162"/>
      <c r="D5" s="1162"/>
      <c r="E5" s="1162"/>
      <c r="F5" s="1162"/>
      <c r="G5" s="1162"/>
      <c r="H5" s="346"/>
      <c r="I5" s="346"/>
      <c r="J5" s="346"/>
      <c r="K5" s="346"/>
      <c r="L5" s="346"/>
      <c r="O5" s="1924"/>
      <c r="P5" s="1924"/>
      <c r="Q5" s="1924"/>
      <c r="R5" s="346"/>
      <c r="U5" s="6"/>
      <c r="V5" s="6"/>
      <c r="W5" s="6"/>
    </row>
    <row r="6" spans="1:23" ht="19" thickBot="1">
      <c r="A6" s="34"/>
      <c r="B6" s="34"/>
      <c r="C6" s="34"/>
      <c r="D6" s="34"/>
      <c r="E6" s="34"/>
      <c r="F6" s="34"/>
      <c r="G6" s="80"/>
      <c r="H6" s="80"/>
      <c r="I6" s="80"/>
      <c r="J6" s="80"/>
      <c r="K6" s="80"/>
      <c r="L6" s="80"/>
      <c r="M6" s="35"/>
      <c r="N6" s="34"/>
      <c r="P6" s="34"/>
      <c r="Q6" s="34"/>
      <c r="R6" s="34"/>
      <c r="S6" s="34"/>
      <c r="T6" s="34"/>
    </row>
    <row r="7" spans="1:23" ht="21" customHeight="1">
      <c r="A7" s="34"/>
      <c r="B7" s="3" t="s">
        <v>711</v>
      </c>
      <c r="C7" s="1918" t="s">
        <v>712</v>
      </c>
      <c r="D7" s="1919"/>
      <c r="E7" s="1919"/>
      <c r="F7" s="1919"/>
      <c r="G7" s="1919"/>
      <c r="H7" s="1919"/>
      <c r="I7" s="1919"/>
      <c r="J7" s="1919"/>
      <c r="K7" s="1920"/>
      <c r="L7" s="271"/>
      <c r="M7" s="35"/>
      <c r="N7" s="34"/>
      <c r="O7" s="14" t="s">
        <v>16</v>
      </c>
      <c r="P7" s="1921" t="s">
        <v>712</v>
      </c>
      <c r="Q7" s="1921"/>
      <c r="R7" s="80"/>
    </row>
    <row r="8" spans="1:23" ht="21" customHeight="1">
      <c r="A8" s="34"/>
      <c r="B8" s="4" t="s">
        <v>713</v>
      </c>
      <c r="C8" s="1855" t="s">
        <v>714</v>
      </c>
      <c r="D8" s="1856"/>
      <c r="E8" s="1856"/>
      <c r="F8" s="1856"/>
      <c r="G8" s="1856"/>
      <c r="H8" s="1856"/>
      <c r="I8" s="1857"/>
      <c r="J8" s="1851" t="s">
        <v>715</v>
      </c>
      <c r="K8" s="1852"/>
      <c r="L8" s="594"/>
      <c r="M8" s="35"/>
      <c r="N8" s="34"/>
      <c r="O8" s="15" t="s">
        <v>18</v>
      </c>
      <c r="P8" s="1922" t="s">
        <v>715</v>
      </c>
      <c r="Q8" s="1923"/>
      <c r="R8" s="34"/>
    </row>
    <row r="9" spans="1:23" ht="18.75" customHeight="1">
      <c r="A9" s="34"/>
      <c r="B9" s="4" t="s">
        <v>716</v>
      </c>
      <c r="C9" s="1858" t="s">
        <v>717</v>
      </c>
      <c r="D9" s="1859"/>
      <c r="E9" s="1859"/>
      <c r="F9" s="1859"/>
      <c r="G9" s="1859"/>
      <c r="H9" s="1859"/>
      <c r="I9" s="1860"/>
      <c r="J9" s="1853" t="s">
        <v>717</v>
      </c>
      <c r="K9" s="1854"/>
      <c r="L9" s="24"/>
      <c r="M9" s="35"/>
      <c r="N9" s="34"/>
      <c r="O9" s="15" t="s">
        <v>20</v>
      </c>
      <c r="P9" s="1756" t="s">
        <v>717</v>
      </c>
      <c r="Q9" s="1757"/>
      <c r="R9" s="34"/>
    </row>
    <row r="10" spans="1:23" ht="37.5" customHeight="1">
      <c r="A10" s="34"/>
      <c r="B10" s="30" t="s">
        <v>718</v>
      </c>
      <c r="C10" s="1855" t="s">
        <v>719</v>
      </c>
      <c r="D10" s="1856"/>
      <c r="E10" s="1856"/>
      <c r="F10" s="1856"/>
      <c r="G10" s="1856"/>
      <c r="H10" s="1856"/>
      <c r="I10" s="1857"/>
      <c r="J10" s="1872" t="s">
        <v>720</v>
      </c>
      <c r="K10" s="1873"/>
      <c r="L10" s="595"/>
      <c r="M10" s="35"/>
      <c r="N10" s="34"/>
      <c r="O10" s="28" t="s">
        <v>25</v>
      </c>
      <c r="P10" s="1871" t="s">
        <v>721</v>
      </c>
      <c r="Q10" s="1871"/>
      <c r="R10" s="282"/>
    </row>
    <row r="11" spans="1:23" ht="66" customHeight="1">
      <c r="A11" s="34"/>
      <c r="B11" s="5" t="s">
        <v>1107</v>
      </c>
      <c r="C11" s="1884" t="s">
        <v>1108</v>
      </c>
      <c r="D11" s="1877"/>
      <c r="E11" s="1877"/>
      <c r="F11" s="1877"/>
      <c r="G11" s="1877"/>
      <c r="H11" s="1861" t="s">
        <v>1034</v>
      </c>
      <c r="I11" s="1862"/>
      <c r="J11" s="1877" t="s">
        <v>722</v>
      </c>
      <c r="K11" s="1878"/>
      <c r="L11" s="596"/>
      <c r="M11" s="35"/>
      <c r="N11" s="67"/>
      <c r="O11" s="16" t="s">
        <v>1046</v>
      </c>
      <c r="P11" s="1874" t="s">
        <v>723</v>
      </c>
      <c r="Q11" s="1874"/>
      <c r="R11" s="34"/>
    </row>
    <row r="12" spans="1:23" ht="18.75" customHeight="1">
      <c r="A12" s="34"/>
      <c r="B12" s="4" t="s">
        <v>724</v>
      </c>
      <c r="C12" s="1863" t="s">
        <v>725</v>
      </c>
      <c r="D12" s="1864"/>
      <c r="E12" s="1864"/>
      <c r="F12" s="1864"/>
      <c r="G12" s="1864"/>
      <c r="H12" s="1864"/>
      <c r="I12" s="1767"/>
      <c r="J12" s="1839" t="s">
        <v>725</v>
      </c>
      <c r="K12" s="1850"/>
      <c r="L12" s="597"/>
      <c r="M12" s="35"/>
      <c r="N12" s="34"/>
      <c r="O12" s="15" t="s">
        <v>35</v>
      </c>
      <c r="P12" s="1882" t="s">
        <v>725</v>
      </c>
      <c r="Q12" s="1882"/>
      <c r="R12" s="34"/>
    </row>
    <row r="13" spans="1:23" ht="326.75" customHeight="1">
      <c r="A13" s="34"/>
      <c r="B13" s="732" t="s">
        <v>726</v>
      </c>
      <c r="C13" s="1846" t="s">
        <v>727</v>
      </c>
      <c r="D13" s="1847"/>
      <c r="E13" s="1847"/>
      <c r="F13" s="1847"/>
      <c r="G13" s="1847"/>
      <c r="H13" s="1847"/>
      <c r="I13" s="1771"/>
      <c r="J13" s="1840" t="s">
        <v>728</v>
      </c>
      <c r="K13" s="1883"/>
      <c r="L13" s="598"/>
      <c r="M13" s="35"/>
      <c r="N13" s="34"/>
      <c r="O13" s="592" t="s">
        <v>729</v>
      </c>
      <c r="P13" s="1755" t="s">
        <v>728</v>
      </c>
      <c r="Q13" s="1755"/>
      <c r="R13" s="34"/>
    </row>
    <row r="14" spans="1:23" ht="18.75" customHeight="1">
      <c r="A14" s="34"/>
      <c r="B14" s="549" t="s">
        <v>1072</v>
      </c>
      <c r="C14" s="1869">
        <v>11.16</v>
      </c>
      <c r="D14" s="1870"/>
      <c r="E14" s="1870"/>
      <c r="F14" s="1870"/>
      <c r="G14" s="1870"/>
      <c r="H14" s="1848" t="s">
        <v>1092</v>
      </c>
      <c r="I14" s="1849"/>
      <c r="J14" s="1880">
        <v>3.9</v>
      </c>
      <c r="K14" s="1881"/>
      <c r="L14" s="599"/>
      <c r="M14" s="35"/>
      <c r="N14" s="67"/>
      <c r="O14" s="720" t="s">
        <v>1056</v>
      </c>
      <c r="P14" s="1879" t="s">
        <v>730</v>
      </c>
      <c r="Q14" s="1879"/>
      <c r="R14" s="34"/>
    </row>
    <row r="15" spans="1:23" ht="18.75" customHeight="1">
      <c r="A15" s="34"/>
      <c r="B15" s="549" t="s">
        <v>731</v>
      </c>
      <c r="C15" s="1875">
        <v>4</v>
      </c>
      <c r="D15" s="1876"/>
      <c r="E15" s="1876"/>
      <c r="F15" s="1876"/>
      <c r="G15" s="533">
        <v>5</v>
      </c>
      <c r="H15" s="533">
        <v>4</v>
      </c>
      <c r="I15" s="533">
        <v>5</v>
      </c>
      <c r="J15" s="533">
        <v>4</v>
      </c>
      <c r="K15" s="740">
        <v>5</v>
      </c>
      <c r="L15" s="600"/>
      <c r="M15" s="35"/>
      <c r="N15" s="67"/>
      <c r="O15" s="720" t="s">
        <v>42</v>
      </c>
      <c r="P15" s="734">
        <v>4</v>
      </c>
      <c r="Q15" s="734">
        <v>5</v>
      </c>
      <c r="R15" s="34"/>
    </row>
    <row r="16" spans="1:23" ht="21">
      <c r="A16" s="34"/>
      <c r="B16" s="550" t="s">
        <v>1073</v>
      </c>
      <c r="C16" s="1869">
        <f>C14*C15</f>
        <v>44.64</v>
      </c>
      <c r="D16" s="1870"/>
      <c r="E16" s="1870"/>
      <c r="F16" s="1870"/>
      <c r="G16" s="1026">
        <f>C14*G15</f>
        <v>55.8</v>
      </c>
      <c r="H16" s="1026" t="s">
        <v>1039</v>
      </c>
      <c r="I16" s="1026" t="s">
        <v>1040</v>
      </c>
      <c r="J16" s="738">
        <f>J14*J15</f>
        <v>15.6</v>
      </c>
      <c r="K16" s="739">
        <f>J14*K15</f>
        <v>19.5</v>
      </c>
      <c r="L16" s="599"/>
      <c r="M16" s="35"/>
      <c r="N16" s="112"/>
      <c r="O16" s="737" t="s">
        <v>1057</v>
      </c>
      <c r="P16" s="733" t="s">
        <v>730</v>
      </c>
      <c r="Q16" s="733" t="s">
        <v>730</v>
      </c>
      <c r="R16" s="34"/>
    </row>
    <row r="17" spans="1:18" ht="21">
      <c r="A17" s="34"/>
      <c r="B17" s="397" t="s">
        <v>106</v>
      </c>
      <c r="C17" s="1865">
        <v>7.0000000000000007E-2</v>
      </c>
      <c r="D17" s="1866"/>
      <c r="E17" s="1866"/>
      <c r="F17" s="1866"/>
      <c r="G17" s="534">
        <v>7.0000000000000007E-2</v>
      </c>
      <c r="H17" s="534">
        <v>7.0000000000000007E-2</v>
      </c>
      <c r="I17" s="534">
        <v>7.0000000000000007E-2</v>
      </c>
      <c r="J17" s="534">
        <v>7.0000000000000007E-2</v>
      </c>
      <c r="K17" s="741">
        <v>7.0000000000000007E-2</v>
      </c>
      <c r="L17" s="601"/>
      <c r="M17" s="35"/>
      <c r="N17" s="67"/>
      <c r="O17" s="737" t="s">
        <v>106</v>
      </c>
      <c r="P17" s="735">
        <v>0.05</v>
      </c>
      <c r="Q17" s="735">
        <v>0.05</v>
      </c>
      <c r="R17" s="34"/>
    </row>
    <row r="18" spans="1:18" ht="21">
      <c r="A18" s="34"/>
      <c r="B18" s="550" t="s">
        <v>107</v>
      </c>
      <c r="C18" s="1867">
        <v>7.0000000000000007E-2</v>
      </c>
      <c r="D18" s="1868"/>
      <c r="E18" s="1868"/>
      <c r="F18" s="1868"/>
      <c r="G18" s="535">
        <v>7.0000000000000007E-2</v>
      </c>
      <c r="H18" s="535">
        <v>7.0000000000000007E-2</v>
      </c>
      <c r="I18" s="535">
        <v>7.0000000000000007E-2</v>
      </c>
      <c r="J18" s="535">
        <v>7.0000000000000007E-2</v>
      </c>
      <c r="K18" s="742">
        <v>7.0000000000000007E-2</v>
      </c>
      <c r="L18" s="610"/>
      <c r="M18" s="35"/>
      <c r="N18" s="34"/>
      <c r="O18" s="737" t="s">
        <v>107</v>
      </c>
      <c r="P18" s="736">
        <v>0.05</v>
      </c>
      <c r="Q18" s="736">
        <v>0.05</v>
      </c>
      <c r="R18" s="34"/>
    </row>
    <row r="19" spans="1:18" ht="21">
      <c r="A19" s="34"/>
      <c r="B19" s="397" t="s">
        <v>1053</v>
      </c>
      <c r="C19" s="1869">
        <f>C16/(1-C18)</f>
        <v>48.000000000000007</v>
      </c>
      <c r="D19" s="1870"/>
      <c r="E19" s="1870"/>
      <c r="F19" s="1870"/>
      <c r="G19" s="1026">
        <f>G16/(1-G18)</f>
        <v>60</v>
      </c>
      <c r="H19" s="1026" t="s">
        <v>1041</v>
      </c>
      <c r="I19" s="1026" t="s">
        <v>1042</v>
      </c>
      <c r="J19" s="738">
        <f>J16/(1-J18)</f>
        <v>16.774193548387096</v>
      </c>
      <c r="K19" s="739">
        <f>K16/(1-K18)</f>
        <v>20.967741935483872</v>
      </c>
      <c r="L19" s="599"/>
      <c r="M19" s="35"/>
      <c r="N19" s="34"/>
      <c r="O19" s="737" t="s">
        <v>1053</v>
      </c>
      <c r="P19" s="733" t="s">
        <v>730</v>
      </c>
      <c r="Q19" s="733" t="s">
        <v>730</v>
      </c>
      <c r="R19" s="102"/>
    </row>
    <row r="20" spans="1:18" ht="21">
      <c r="A20" s="34"/>
      <c r="B20" s="408" t="s">
        <v>1074</v>
      </c>
      <c r="C20" s="1887" t="s">
        <v>732</v>
      </c>
      <c r="D20" s="1888"/>
      <c r="E20" s="1888"/>
      <c r="F20" s="1888"/>
      <c r="G20" s="1888"/>
      <c r="H20" s="1842" t="s">
        <v>1038</v>
      </c>
      <c r="I20" s="1843"/>
      <c r="J20" s="1888" t="s">
        <v>733</v>
      </c>
      <c r="K20" s="1929"/>
      <c r="L20" s="602"/>
      <c r="M20" s="35"/>
      <c r="N20" s="34"/>
      <c r="O20" s="611" t="s">
        <v>109</v>
      </c>
      <c r="P20" s="1928" t="s">
        <v>733</v>
      </c>
      <c r="Q20" s="1928"/>
      <c r="R20" s="34"/>
    </row>
    <row r="21" spans="1:18" ht="18.75" customHeight="1">
      <c r="A21" s="34"/>
      <c r="B21" s="68" t="s">
        <v>734</v>
      </c>
      <c r="C21" s="1889" t="s">
        <v>735</v>
      </c>
      <c r="D21" s="1890"/>
      <c r="E21" s="1890"/>
      <c r="F21" s="1890"/>
      <c r="G21" s="1890"/>
      <c r="H21" s="1760" t="s">
        <v>1035</v>
      </c>
      <c r="I21" s="1761"/>
      <c r="J21" s="1890" t="s">
        <v>736</v>
      </c>
      <c r="K21" s="1914"/>
      <c r="L21" s="595"/>
      <c r="M21" s="35"/>
      <c r="N21" s="34"/>
      <c r="O21" s="611" t="s">
        <v>111</v>
      </c>
      <c r="P21" s="1871" t="s">
        <v>736</v>
      </c>
      <c r="Q21" s="1871"/>
      <c r="R21" s="34"/>
    </row>
    <row r="22" spans="1:18" ht="18.75" customHeight="1">
      <c r="A22" s="34"/>
      <c r="B22" s="4" t="s">
        <v>737</v>
      </c>
      <c r="C22" s="1891" t="s">
        <v>152</v>
      </c>
      <c r="D22" s="1892"/>
      <c r="E22" s="1892"/>
      <c r="F22" s="1892"/>
      <c r="G22" s="1892"/>
      <c r="H22" s="1844" t="s">
        <v>227</v>
      </c>
      <c r="I22" s="1845"/>
      <c r="J22" s="1892" t="s">
        <v>227</v>
      </c>
      <c r="K22" s="1916"/>
      <c r="L22" s="603"/>
      <c r="M22" s="35"/>
      <c r="N22" s="34"/>
      <c r="O22" s="724" t="s">
        <v>738</v>
      </c>
      <c r="P22" s="1915" t="s">
        <v>227</v>
      </c>
      <c r="Q22" s="1915"/>
      <c r="R22" s="34"/>
    </row>
    <row r="23" spans="1:18" ht="18.75" customHeight="1">
      <c r="A23" s="34"/>
      <c r="B23" s="4" t="s">
        <v>739</v>
      </c>
      <c r="C23" s="1885" t="s">
        <v>470</v>
      </c>
      <c r="D23" s="1839"/>
      <c r="E23" s="1839"/>
      <c r="F23" s="1839"/>
      <c r="G23" s="1839"/>
      <c r="H23" s="1839" t="s">
        <v>234</v>
      </c>
      <c r="I23" s="1839"/>
      <c r="J23" s="1864" t="s">
        <v>234</v>
      </c>
      <c r="K23" s="1913"/>
      <c r="L23" s="597"/>
      <c r="M23" s="35"/>
      <c r="N23" s="34"/>
      <c r="O23" s="724" t="s">
        <v>740</v>
      </c>
      <c r="P23" s="1882" t="s">
        <v>234</v>
      </c>
      <c r="Q23" s="1882"/>
      <c r="R23" s="34"/>
    </row>
    <row r="24" spans="1:18" ht="18.75" customHeight="1">
      <c r="A24" s="34"/>
      <c r="B24" s="4" t="s">
        <v>741</v>
      </c>
      <c r="C24" s="1886">
        <v>44757</v>
      </c>
      <c r="D24" s="1841"/>
      <c r="E24" s="1841"/>
      <c r="F24" s="1841"/>
      <c r="G24" s="1841"/>
      <c r="H24" s="1841" t="s">
        <v>1093</v>
      </c>
      <c r="I24" s="1841"/>
      <c r="J24" s="1911">
        <v>45279</v>
      </c>
      <c r="K24" s="1912"/>
      <c r="L24" s="276"/>
      <c r="M24" s="35"/>
      <c r="N24" s="34"/>
      <c r="O24" s="724" t="s">
        <v>483</v>
      </c>
      <c r="P24" s="1910" t="s">
        <v>742</v>
      </c>
      <c r="Q24" s="1910"/>
      <c r="R24" s="34"/>
    </row>
    <row r="25" spans="1:18" ht="18.75" customHeight="1">
      <c r="A25" s="34"/>
      <c r="B25" s="4" t="s">
        <v>743</v>
      </c>
      <c r="C25" s="1885" t="s">
        <v>237</v>
      </c>
      <c r="D25" s="1839"/>
      <c r="E25" s="1839"/>
      <c r="F25" s="1839"/>
      <c r="G25" s="1839"/>
      <c r="H25" s="1839" t="s">
        <v>237</v>
      </c>
      <c r="I25" s="1839"/>
      <c r="J25" s="1864" t="s">
        <v>237</v>
      </c>
      <c r="K25" s="1913"/>
      <c r="L25" s="597"/>
      <c r="M25" s="35"/>
      <c r="N25" s="34"/>
      <c r="O25" s="724" t="s">
        <v>744</v>
      </c>
      <c r="P25" s="1882" t="s">
        <v>237</v>
      </c>
      <c r="Q25" s="1882"/>
      <c r="R25" s="34"/>
    </row>
    <row r="26" spans="1:18" ht="21" customHeight="1">
      <c r="A26" s="34"/>
      <c r="B26" s="4" t="s">
        <v>745</v>
      </c>
      <c r="C26" s="1893" t="s">
        <v>746</v>
      </c>
      <c r="D26" s="1840"/>
      <c r="E26" s="1840"/>
      <c r="F26" s="1840"/>
      <c r="G26" s="1840"/>
      <c r="H26" s="1840" t="s">
        <v>1036</v>
      </c>
      <c r="I26" s="1840"/>
      <c r="J26" s="1898" t="s">
        <v>747</v>
      </c>
      <c r="K26" s="1899"/>
      <c r="L26" s="585"/>
      <c r="M26" s="35"/>
      <c r="N26" s="34"/>
      <c r="O26" s="724" t="s">
        <v>748</v>
      </c>
      <c r="P26" s="1755" t="s">
        <v>749</v>
      </c>
      <c r="Q26" s="1755"/>
      <c r="R26" s="80"/>
    </row>
    <row r="27" spans="1:18" ht="21" customHeight="1">
      <c r="A27" s="34"/>
      <c r="B27" s="4" t="s">
        <v>750</v>
      </c>
      <c r="C27" s="1893" t="s">
        <v>751</v>
      </c>
      <c r="D27" s="1840"/>
      <c r="E27" s="1840"/>
      <c r="F27" s="1840"/>
      <c r="G27" s="1840"/>
      <c r="H27" s="1840" t="s">
        <v>1036</v>
      </c>
      <c r="I27" s="1840"/>
      <c r="J27" s="1847" t="s">
        <v>329</v>
      </c>
      <c r="K27" s="1896"/>
      <c r="L27" s="598"/>
      <c r="M27" s="35"/>
      <c r="N27" s="34"/>
      <c r="O27" s="724" t="s">
        <v>752</v>
      </c>
      <c r="P27" s="1755" t="s">
        <v>329</v>
      </c>
      <c r="Q27" s="1755"/>
      <c r="R27" s="34"/>
    </row>
    <row r="28" spans="1:18" ht="21">
      <c r="A28" s="34"/>
      <c r="B28" s="4" t="s">
        <v>753</v>
      </c>
      <c r="C28" s="1894" t="s">
        <v>1087</v>
      </c>
      <c r="D28" s="1839"/>
      <c r="E28" s="1839"/>
      <c r="F28" s="1839"/>
      <c r="G28" s="1839"/>
      <c r="H28" s="1840" t="s">
        <v>1036</v>
      </c>
      <c r="I28" s="1840"/>
      <c r="J28" s="1895" t="s">
        <v>754</v>
      </c>
      <c r="K28" s="1896"/>
      <c r="L28" s="598"/>
      <c r="M28" s="35"/>
      <c r="N28" s="34"/>
      <c r="O28" s="724" t="s">
        <v>380</v>
      </c>
      <c r="P28" s="1755" t="s">
        <v>755</v>
      </c>
      <c r="Q28" s="1755"/>
      <c r="R28" s="282"/>
    </row>
    <row r="29" spans="1:18" ht="18.75" customHeight="1">
      <c r="A29" s="34"/>
      <c r="B29" s="4" t="s">
        <v>756</v>
      </c>
      <c r="C29" s="1885" t="s">
        <v>172</v>
      </c>
      <c r="D29" s="1839"/>
      <c r="E29" s="1839"/>
      <c r="F29" s="1839"/>
      <c r="G29" s="1839"/>
      <c r="H29" s="1770" t="s">
        <v>1036</v>
      </c>
      <c r="I29" s="1847"/>
      <c r="J29" s="1758" t="s">
        <v>172</v>
      </c>
      <c r="K29" s="1904"/>
      <c r="L29" s="270"/>
      <c r="M29" s="35"/>
      <c r="N29" s="34"/>
      <c r="O29" s="724" t="s">
        <v>757</v>
      </c>
      <c r="P29" s="1755" t="s">
        <v>172</v>
      </c>
      <c r="Q29" s="1755"/>
      <c r="R29" s="282"/>
    </row>
    <row r="30" spans="1:18" ht="110.15" customHeight="1">
      <c r="A30" s="34"/>
      <c r="B30" s="4" t="s">
        <v>758</v>
      </c>
      <c r="C30" s="1893" t="s">
        <v>384</v>
      </c>
      <c r="D30" s="1840"/>
      <c r="E30" s="1840"/>
      <c r="F30" s="1840"/>
      <c r="G30" s="1840"/>
      <c r="H30" s="1770" t="s">
        <v>1036</v>
      </c>
      <c r="I30" s="1771"/>
      <c r="J30" s="1758" t="s">
        <v>384</v>
      </c>
      <c r="K30" s="1904"/>
      <c r="L30" s="270"/>
      <c r="M30" s="35"/>
      <c r="N30" s="34"/>
      <c r="O30" s="724" t="s">
        <v>759</v>
      </c>
      <c r="P30" s="1755" t="s">
        <v>384</v>
      </c>
      <c r="Q30" s="1755"/>
      <c r="R30" s="80"/>
    </row>
    <row r="31" spans="1:18" ht="18.75" customHeight="1">
      <c r="A31" s="34"/>
      <c r="B31" s="253" t="s">
        <v>760</v>
      </c>
      <c r="C31" s="1893" t="s">
        <v>32</v>
      </c>
      <c r="D31" s="1840"/>
      <c r="E31" s="1840"/>
      <c r="F31" s="1840"/>
      <c r="G31" s="1840"/>
      <c r="H31" s="1770" t="s">
        <v>32</v>
      </c>
      <c r="I31" s="1771"/>
      <c r="J31" s="1770" t="s">
        <v>32</v>
      </c>
      <c r="K31" s="1896"/>
      <c r="L31" s="598"/>
      <c r="M31" s="35"/>
      <c r="N31" s="34"/>
      <c r="O31" s="15" t="s">
        <v>82</v>
      </c>
      <c r="P31" s="1755" t="s">
        <v>32</v>
      </c>
      <c r="Q31" s="1755"/>
      <c r="R31" s="80"/>
    </row>
    <row r="32" spans="1:18" ht="21" customHeight="1">
      <c r="A32" s="34"/>
      <c r="B32" s="38" t="s">
        <v>83</v>
      </c>
      <c r="C32" s="1905" t="s">
        <v>761</v>
      </c>
      <c r="D32" s="1906"/>
      <c r="E32" s="1906"/>
      <c r="F32" s="1906"/>
      <c r="G32" s="1907"/>
      <c r="H32" s="1837" t="s">
        <v>1036</v>
      </c>
      <c r="I32" s="1838"/>
      <c r="J32" s="1902" t="s">
        <v>762</v>
      </c>
      <c r="K32" s="1903"/>
      <c r="L32" s="604"/>
      <c r="M32" s="35"/>
      <c r="N32" s="34"/>
      <c r="O32" s="16" t="s">
        <v>83</v>
      </c>
      <c r="P32" s="1927" t="s">
        <v>763</v>
      </c>
      <c r="Q32" s="1755"/>
      <c r="R32" s="34"/>
    </row>
    <row r="33" spans="1:20" ht="18.75" customHeight="1">
      <c r="A33" s="34"/>
      <c r="B33" s="5" t="s">
        <v>88</v>
      </c>
      <c r="C33" s="1893" t="s">
        <v>32</v>
      </c>
      <c r="D33" s="1840"/>
      <c r="E33" s="1840"/>
      <c r="F33" s="1840"/>
      <c r="G33" s="1840"/>
      <c r="H33" s="1770" t="s">
        <v>32</v>
      </c>
      <c r="I33" s="1771"/>
      <c r="J33" s="1770" t="s">
        <v>32</v>
      </c>
      <c r="K33" s="1896"/>
      <c r="L33" s="598"/>
      <c r="M33" s="35"/>
      <c r="N33" s="34"/>
      <c r="O33" s="167" t="s">
        <v>88</v>
      </c>
      <c r="P33" s="1755" t="s">
        <v>32</v>
      </c>
      <c r="Q33" s="1755"/>
      <c r="R33" s="34"/>
    </row>
    <row r="34" spans="1:20" ht="37.5" customHeight="1">
      <c r="A34" s="34"/>
      <c r="B34" s="5" t="s">
        <v>90</v>
      </c>
      <c r="C34" s="1893" t="s">
        <v>764</v>
      </c>
      <c r="D34" s="1840"/>
      <c r="E34" s="1840"/>
      <c r="F34" s="1840"/>
      <c r="G34" s="1840"/>
      <c r="H34" s="1770" t="s">
        <v>764</v>
      </c>
      <c r="I34" s="1771"/>
      <c r="J34" s="1770" t="s">
        <v>765</v>
      </c>
      <c r="K34" s="1896"/>
      <c r="L34" s="598"/>
      <c r="M34" s="35"/>
      <c r="N34" s="34"/>
      <c r="O34" s="167" t="s">
        <v>90</v>
      </c>
      <c r="P34" s="1755" t="s">
        <v>765</v>
      </c>
      <c r="Q34" s="1755"/>
      <c r="R34" s="34"/>
    </row>
    <row r="35" spans="1:20" ht="109.5" customHeight="1" thickBot="1">
      <c r="A35" s="34"/>
      <c r="B35" s="90" t="s">
        <v>92</v>
      </c>
      <c r="C35" s="1900" t="s">
        <v>32</v>
      </c>
      <c r="D35" s="1901"/>
      <c r="E35" s="1901"/>
      <c r="F35" s="1901"/>
      <c r="G35" s="1901"/>
      <c r="H35" s="1908" t="s">
        <v>32</v>
      </c>
      <c r="I35" s="1909"/>
      <c r="J35" s="1925" t="s">
        <v>32</v>
      </c>
      <c r="K35" s="1926"/>
      <c r="L35" s="270"/>
      <c r="M35" s="35"/>
      <c r="N35" s="34"/>
      <c r="O35" s="169" t="s">
        <v>92</v>
      </c>
      <c r="P35" s="1755" t="s">
        <v>32</v>
      </c>
      <c r="Q35" s="1755"/>
      <c r="R35" s="34"/>
    </row>
    <row r="36" spans="1:20" ht="36" customHeight="1">
      <c r="A36" s="34"/>
      <c r="B36" s="1188" t="s">
        <v>766</v>
      </c>
      <c r="C36" s="1188"/>
      <c r="D36" s="1188"/>
      <c r="E36" s="1188"/>
      <c r="F36" s="1188"/>
      <c r="G36" s="1188"/>
      <c r="H36" s="1188"/>
      <c r="I36" s="1188"/>
      <c r="J36" s="1188"/>
      <c r="K36" s="1188"/>
      <c r="L36" s="380"/>
      <c r="M36" s="605"/>
      <c r="R36" s="34"/>
      <c r="S36" s="34"/>
      <c r="T36" s="34"/>
    </row>
    <row r="37" spans="1:20" ht="18.5">
      <c r="A37" s="34"/>
      <c r="B37" s="1162" t="str">
        <f>Cholera!B37</f>
        <v>2 Source: UNICEF PRODUCT MENU FOR VACCINES SUPPLIED BY UNICEF FOR GAVI, THE VACCINE ALLIANCE (https://www.unicef.org/supply/media/25621/file/Product-Menu-All-Vaccines-May-2026.pdf)</v>
      </c>
      <c r="C37" s="1162"/>
      <c r="D37" s="1162"/>
      <c r="E37" s="1162"/>
      <c r="F37" s="1162"/>
      <c r="G37" s="1162"/>
      <c r="H37" s="1162"/>
      <c r="I37" s="1162"/>
      <c r="J37" s="1162"/>
      <c r="K37" s="1162"/>
      <c r="L37" s="380"/>
      <c r="M37" s="605"/>
      <c r="R37" s="109"/>
      <c r="S37" s="34"/>
      <c r="T37" s="109"/>
    </row>
    <row r="38" spans="1:20" ht="18.5">
      <c r="A38" s="34"/>
      <c r="B38" s="1162" t="str">
        <f>Cholera!B38</f>
        <v>3 Source: WHO position paper: http://www.who.int/immunization/documents/positionpapers/en/</v>
      </c>
      <c r="C38" s="1162"/>
      <c r="D38" s="1162"/>
      <c r="E38" s="1162"/>
      <c r="F38" s="1162"/>
      <c r="G38" s="1162"/>
      <c r="H38" s="1162"/>
      <c r="I38" s="1162"/>
      <c r="J38" s="1162"/>
      <c r="K38" s="1162"/>
      <c r="L38" s="277"/>
      <c r="M38" s="606"/>
      <c r="R38" s="34"/>
      <c r="S38" s="34"/>
      <c r="T38" s="34"/>
    </row>
    <row r="39" spans="1:20" ht="18.5">
      <c r="A39" s="34"/>
      <c r="B39" s="1163" t="str">
        <f>Cholera!B39</f>
        <v xml:space="preserve">4 Source: Gavi Secretariat, see definitions tab for details </v>
      </c>
      <c r="C39" s="1163"/>
      <c r="D39" s="1163"/>
      <c r="E39" s="1163"/>
      <c r="F39" s="1163"/>
      <c r="G39" s="1163"/>
      <c r="H39" s="1163"/>
      <c r="I39" s="1163"/>
      <c r="J39" s="1163"/>
      <c r="K39" s="1163"/>
      <c r="L39" s="77"/>
      <c r="M39" s="127"/>
      <c r="N39" s="34"/>
      <c r="O39" s="34"/>
      <c r="P39" s="34"/>
      <c r="Q39" s="34"/>
      <c r="R39" s="34"/>
      <c r="S39" s="34"/>
      <c r="T39" s="34"/>
    </row>
    <row r="40" spans="1:20" ht="18.5">
      <c r="A40" s="34"/>
      <c r="B40" s="1162" t="str">
        <f>Cholera!B40</f>
        <v>5 Source: Review of WHO vaccine wastage rate tool, 2021</v>
      </c>
      <c r="C40" s="1162"/>
      <c r="D40" s="1162"/>
      <c r="E40" s="1162"/>
      <c r="F40" s="1162"/>
      <c r="G40" s="1162"/>
      <c r="H40" s="1162"/>
      <c r="I40" s="1162"/>
      <c r="J40" s="1162"/>
      <c r="K40" s="1162"/>
      <c r="L40" s="346"/>
      <c r="M40" s="607"/>
      <c r="R40" s="34"/>
      <c r="S40" s="34"/>
      <c r="T40" s="34"/>
    </row>
    <row r="41" spans="1:20" ht="18.5">
      <c r="A41" s="34"/>
      <c r="B41" s="1897" t="s">
        <v>767</v>
      </c>
      <c r="C41" s="1897"/>
      <c r="D41" s="1897"/>
      <c r="E41" s="1897"/>
      <c r="F41" s="1897"/>
      <c r="G41" s="1897"/>
      <c r="H41" s="1897"/>
      <c r="I41" s="1897"/>
      <c r="J41" s="1897"/>
      <c r="K41" s="1897"/>
      <c r="L41" s="282"/>
      <c r="M41" s="608"/>
      <c r="R41" s="34"/>
      <c r="S41" s="34"/>
      <c r="T41" s="34"/>
    </row>
    <row r="42" spans="1:20" ht="18.75" customHeight="1">
      <c r="A42" s="34"/>
      <c r="B42" s="1272" t="s">
        <v>768</v>
      </c>
      <c r="C42" s="1272"/>
      <c r="D42" s="1272"/>
      <c r="E42" s="1272"/>
      <c r="F42" s="1272"/>
      <c r="G42" s="1272"/>
      <c r="H42" s="1272"/>
      <c r="I42" s="1272"/>
      <c r="J42" s="1272"/>
      <c r="K42" s="1272"/>
      <c r="L42" s="80"/>
      <c r="M42" s="609"/>
      <c r="N42" s="34"/>
      <c r="O42" s="34"/>
      <c r="P42" s="34"/>
      <c r="Q42" s="34"/>
      <c r="R42" s="34"/>
      <c r="S42" s="34"/>
      <c r="T42" s="34"/>
    </row>
    <row r="43" spans="1:20" ht="18.75" customHeight="1">
      <c r="B43" s="1272" t="s">
        <v>769</v>
      </c>
      <c r="C43" s="1272"/>
      <c r="D43" s="1272"/>
      <c r="E43" s="1272"/>
      <c r="F43" s="1272"/>
      <c r="G43" s="1272"/>
      <c r="H43" s="1272"/>
      <c r="I43" s="1272"/>
      <c r="J43" s="1272"/>
      <c r="K43" s="1272"/>
      <c r="L43" s="80"/>
      <c r="M43" s="609"/>
    </row>
    <row r="44" spans="1:20" ht="18.75" customHeight="1">
      <c r="B44" s="1272" t="s">
        <v>770</v>
      </c>
      <c r="C44" s="1272"/>
      <c r="D44" s="1272"/>
      <c r="E44" s="1272"/>
      <c r="F44" s="1272"/>
      <c r="G44" s="1272"/>
      <c r="H44" s="1272"/>
      <c r="I44" s="1272"/>
      <c r="J44" s="1272"/>
      <c r="K44" s="1272"/>
      <c r="L44" s="80"/>
      <c r="M44" s="609"/>
    </row>
    <row r="45" spans="1:20" ht="40.5" customHeight="1">
      <c r="B45" s="1321" t="s">
        <v>1086</v>
      </c>
      <c r="C45" s="1321"/>
      <c r="D45" s="1321"/>
      <c r="E45" s="1321"/>
      <c r="F45" s="1321"/>
      <c r="G45" s="1321"/>
      <c r="H45" s="1321"/>
      <c r="I45" s="1321"/>
      <c r="J45" s="1321"/>
      <c r="K45" s="1321"/>
      <c r="L45" s="380"/>
      <c r="M45" s="605"/>
    </row>
    <row r="46" spans="1:20" ht="36.65" customHeight="1">
      <c r="B46" s="1272" t="s">
        <v>771</v>
      </c>
      <c r="C46" s="1272"/>
      <c r="D46" s="1272"/>
      <c r="E46" s="1272"/>
      <c r="F46" s="1272"/>
      <c r="G46" s="1272"/>
      <c r="H46" s="1272"/>
      <c r="I46" s="1272"/>
      <c r="J46" s="1272"/>
      <c r="K46" s="1272"/>
      <c r="L46" s="80"/>
      <c r="M46" s="609"/>
    </row>
    <row r="47" spans="1:20" ht="25.5" customHeight="1">
      <c r="B47" s="1321"/>
      <c r="C47" s="1321"/>
      <c r="D47" s="1321"/>
      <c r="E47" s="1321"/>
      <c r="F47" s="1321"/>
      <c r="G47" s="1321"/>
      <c r="H47" s="1321"/>
      <c r="I47" s="1321"/>
      <c r="J47" s="1321"/>
      <c r="K47" s="1321"/>
      <c r="L47" s="380"/>
      <c r="M47" s="605"/>
    </row>
    <row r="48" spans="1:20" ht="53.25" customHeight="1">
      <c r="B48" s="1321"/>
      <c r="C48" s="1321"/>
      <c r="D48" s="1321"/>
      <c r="E48" s="1321"/>
      <c r="F48" s="1321"/>
      <c r="G48" s="1321"/>
      <c r="H48" s="1321"/>
      <c r="I48" s="1321"/>
      <c r="J48" s="1321"/>
      <c r="K48" s="1321"/>
      <c r="L48" s="380"/>
      <c r="M48" s="605"/>
    </row>
  </sheetData>
  <sheetProtection selectLockedCells="1"/>
  <mergeCells count="111">
    <mergeCell ref="B48:K48"/>
    <mergeCell ref="B43:K43"/>
    <mergeCell ref="B44:K44"/>
    <mergeCell ref="B45:K45"/>
    <mergeCell ref="B46:K46"/>
    <mergeCell ref="B47:K47"/>
    <mergeCell ref="O2:Q2"/>
    <mergeCell ref="B36:K36"/>
    <mergeCell ref="B38:K38"/>
    <mergeCell ref="B37:K37"/>
    <mergeCell ref="C7:K7"/>
    <mergeCell ref="P7:Q7"/>
    <mergeCell ref="P8:Q8"/>
    <mergeCell ref="P9:Q9"/>
    <mergeCell ref="O3:Q5"/>
    <mergeCell ref="P34:Q34"/>
    <mergeCell ref="J34:K34"/>
    <mergeCell ref="P35:Q35"/>
    <mergeCell ref="J35:K35"/>
    <mergeCell ref="P31:Q31"/>
    <mergeCell ref="J31:K31"/>
    <mergeCell ref="P32:Q32"/>
    <mergeCell ref="P20:Q20"/>
    <mergeCell ref="J20:K20"/>
    <mergeCell ref="P23:Q23"/>
    <mergeCell ref="P24:Q24"/>
    <mergeCell ref="J24:K24"/>
    <mergeCell ref="J23:K23"/>
    <mergeCell ref="P25:Q25"/>
    <mergeCell ref="J25:K25"/>
    <mergeCell ref="P26:Q26"/>
    <mergeCell ref="P21:Q21"/>
    <mergeCell ref="J21:K21"/>
    <mergeCell ref="P22:Q22"/>
    <mergeCell ref="J22:K22"/>
    <mergeCell ref="P28:Q28"/>
    <mergeCell ref="J28:K28"/>
    <mergeCell ref="H29:I29"/>
    <mergeCell ref="B39:K39"/>
    <mergeCell ref="B40:K40"/>
    <mergeCell ref="B41:K41"/>
    <mergeCell ref="B42:K42"/>
    <mergeCell ref="J26:K26"/>
    <mergeCell ref="P27:Q27"/>
    <mergeCell ref="J27:K27"/>
    <mergeCell ref="C35:G35"/>
    <mergeCell ref="C34:G34"/>
    <mergeCell ref="J32:K32"/>
    <mergeCell ref="P33:Q33"/>
    <mergeCell ref="J33:K33"/>
    <mergeCell ref="J29:K29"/>
    <mergeCell ref="P29:Q29"/>
    <mergeCell ref="P30:Q30"/>
    <mergeCell ref="J30:K30"/>
    <mergeCell ref="C32:G32"/>
    <mergeCell ref="C33:G33"/>
    <mergeCell ref="H35:I35"/>
    <mergeCell ref="H30:I30"/>
    <mergeCell ref="H31:I31"/>
    <mergeCell ref="C23:G23"/>
    <mergeCell ref="C24:G24"/>
    <mergeCell ref="C25:G25"/>
    <mergeCell ref="C20:G20"/>
    <mergeCell ref="C21:G21"/>
    <mergeCell ref="C22:G22"/>
    <mergeCell ref="C29:G29"/>
    <mergeCell ref="C30:G30"/>
    <mergeCell ref="C31:G31"/>
    <mergeCell ref="C26:G26"/>
    <mergeCell ref="C27:G27"/>
    <mergeCell ref="C28:G28"/>
    <mergeCell ref="P10:Q10"/>
    <mergeCell ref="J10:K10"/>
    <mergeCell ref="P11:Q11"/>
    <mergeCell ref="C16:F16"/>
    <mergeCell ref="C15:F15"/>
    <mergeCell ref="J11:K11"/>
    <mergeCell ref="P14:Q14"/>
    <mergeCell ref="J14:K14"/>
    <mergeCell ref="P12:Q12"/>
    <mergeCell ref="P13:Q13"/>
    <mergeCell ref="J13:K13"/>
    <mergeCell ref="C14:G14"/>
    <mergeCell ref="C11:G11"/>
    <mergeCell ref="H20:I20"/>
    <mergeCell ref="H21:I21"/>
    <mergeCell ref="H22:I22"/>
    <mergeCell ref="C13:I13"/>
    <mergeCell ref="H14:I14"/>
    <mergeCell ref="J12:K12"/>
    <mergeCell ref="J8:K8"/>
    <mergeCell ref="J9:K9"/>
    <mergeCell ref="B2:G2"/>
    <mergeCell ref="B4:G5"/>
    <mergeCell ref="C8:I8"/>
    <mergeCell ref="C9:I9"/>
    <mergeCell ref="C10:I10"/>
    <mergeCell ref="H11:I11"/>
    <mergeCell ref="C12:I12"/>
    <mergeCell ref="C17:F17"/>
    <mergeCell ref="C18:F18"/>
    <mergeCell ref="C19:F19"/>
    <mergeCell ref="H32:I32"/>
    <mergeCell ref="H33:I33"/>
    <mergeCell ref="H34:I34"/>
    <mergeCell ref="H23:I23"/>
    <mergeCell ref="H25:I25"/>
    <mergeCell ref="H27:I27"/>
    <mergeCell ref="H28:I28"/>
    <mergeCell ref="H26:I26"/>
    <mergeCell ref="H24:I24"/>
  </mergeCells>
  <hyperlinks>
    <hyperlink ref="C32" r:id="rId1" xr:uid="{2842FB70-91F1-402E-A624-7B86936C2207}"/>
    <hyperlink ref="J32" r:id="rId2" xr:uid="{17FB76B9-7BDF-4C67-B1A4-1273C7285B74}"/>
    <hyperlink ref="P32" r:id="rId3" xr:uid="{AF9A04BF-8C7D-4AAB-8EE8-4B93015DBC6F}"/>
  </hyperlinks>
  <pageMargins left="0.25" right="0.25" top="0.75" bottom="0.75" header="0.3" footer="0.3"/>
  <pageSetup paperSize="8" scale="52" orientation="landscape" r:id="rId4"/>
  <drawing r:id="rId5"/>
  <legacy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8CB0-FE31-49FB-9D4C-D09B19DAC8B0}">
  <sheetPr>
    <tabColor rgb="FF92D050"/>
    <pageSetUpPr fitToPage="1"/>
  </sheetPr>
  <dimension ref="B2:O59"/>
  <sheetViews>
    <sheetView showGridLines="0" zoomScale="60" zoomScaleNormal="60" workbookViewId="0">
      <pane xSplit="2" topLeftCell="C1" activePane="topRight" state="frozen"/>
      <selection activeCell="C7" sqref="C7:F7"/>
      <selection pane="topRight" activeCell="G22" sqref="G22"/>
    </sheetView>
  </sheetViews>
  <sheetFormatPr defaultRowHeight="14.5"/>
  <cols>
    <col min="2" max="2" width="70.54296875" customWidth="1"/>
    <col min="3" max="3" width="37.54296875" customWidth="1"/>
    <col min="4" max="4" width="36.36328125" customWidth="1"/>
    <col min="5" max="5" width="37" customWidth="1"/>
    <col min="6" max="9" width="37.36328125" customWidth="1"/>
    <col min="10" max="10" width="9.36328125" customWidth="1"/>
    <col min="11" max="11" width="9.36328125" style="10" customWidth="1"/>
    <col min="12" max="12" width="9.36328125" customWidth="1"/>
    <col min="13" max="13" width="91.54296875" customWidth="1"/>
    <col min="14" max="15" width="39.6328125" customWidth="1"/>
  </cols>
  <sheetData>
    <row r="2" spans="2:15" ht="47.25" customHeight="1">
      <c r="B2" s="13" t="str">
        <f>Cholera!B2</f>
        <v>ON THE                              MENU</v>
      </c>
      <c r="C2" s="266"/>
      <c r="D2" s="266"/>
      <c r="E2" s="266"/>
      <c r="F2" s="266"/>
      <c r="G2" s="266"/>
      <c r="H2" s="266"/>
      <c r="I2" s="266"/>
      <c r="M2" s="1184" t="str">
        <f>Cholera!Z2</f>
        <v>OTHER PREQUALIFIED VACCINES NOT ON THE GAVI MENU</v>
      </c>
      <c r="N2" s="1184"/>
      <c r="O2" s="1184"/>
    </row>
    <row r="3" spans="2:15" s="34" customFormat="1" ht="15" customHeight="1">
      <c r="K3" s="35"/>
      <c r="M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N3" s="1162"/>
      <c r="O3" s="1162"/>
    </row>
    <row r="4" spans="2:15" s="34" customFormat="1" ht="15" customHeight="1">
      <c r="B4" s="1162" t="str">
        <f>Cholera!B4</f>
        <v xml:space="preserve">The vaccines listed below are currently offered by Gavi and listed in the country application portal.   
</v>
      </c>
      <c r="C4" s="346"/>
      <c r="D4" s="346"/>
      <c r="E4" s="346"/>
      <c r="F4" s="346"/>
      <c r="G4" s="346"/>
      <c r="H4" s="346"/>
      <c r="I4" s="346"/>
      <c r="K4" s="35"/>
      <c r="M4" s="1162"/>
      <c r="N4" s="1162"/>
      <c r="O4" s="1162"/>
    </row>
    <row r="5" spans="2:15" s="34" customFormat="1" ht="15" customHeight="1">
      <c r="B5" s="1162"/>
      <c r="C5" s="346"/>
      <c r="D5" s="346"/>
      <c r="E5" s="346"/>
      <c r="F5" s="346"/>
      <c r="G5" s="346"/>
      <c r="H5" s="346"/>
      <c r="I5" s="346"/>
      <c r="K5" s="35"/>
      <c r="M5" s="1162"/>
      <c r="N5" s="1162"/>
      <c r="O5" s="1162"/>
    </row>
    <row r="6" spans="2:15" s="34" customFormat="1" ht="19" thickBot="1">
      <c r="C6" s="80"/>
      <c r="D6" s="80"/>
      <c r="E6" s="80"/>
      <c r="F6" s="80"/>
      <c r="G6" s="80"/>
      <c r="H6" s="80"/>
      <c r="I6" s="80"/>
      <c r="K6" s="35"/>
    </row>
    <row r="7" spans="2:15" s="34" customFormat="1" ht="21">
      <c r="B7" s="1" t="s">
        <v>16</v>
      </c>
      <c r="C7" s="1732" t="s">
        <v>564</v>
      </c>
      <c r="D7" s="1169"/>
      <c r="E7" s="1169"/>
      <c r="F7" s="1169"/>
      <c r="G7" s="1169"/>
      <c r="H7" s="1169"/>
      <c r="I7" s="1170"/>
      <c r="K7" s="35"/>
      <c r="M7" s="14" t="s">
        <v>16</v>
      </c>
      <c r="N7" s="1733" t="s">
        <v>564</v>
      </c>
      <c r="O7" s="1730"/>
    </row>
    <row r="8" spans="2:15" s="34" customFormat="1" ht="21">
      <c r="B8" s="2" t="s">
        <v>18</v>
      </c>
      <c r="C8" s="1178" t="s">
        <v>565</v>
      </c>
      <c r="D8" s="1166"/>
      <c r="E8" s="1166"/>
      <c r="F8" s="1166"/>
      <c r="G8" s="1166"/>
      <c r="H8" s="1166"/>
      <c r="I8" s="1171"/>
      <c r="K8" s="35"/>
      <c r="M8" s="15" t="s">
        <v>18</v>
      </c>
      <c r="N8" s="1731" t="s">
        <v>565</v>
      </c>
      <c r="O8" s="1480"/>
    </row>
    <row r="9" spans="2:15" s="34" customFormat="1" ht="21">
      <c r="B9" s="2" t="s">
        <v>20</v>
      </c>
      <c r="C9" s="1734" t="s">
        <v>32</v>
      </c>
      <c r="D9" s="1490"/>
      <c r="E9" s="1490"/>
      <c r="F9" s="1490"/>
      <c r="G9" s="1490"/>
      <c r="H9" s="1490"/>
      <c r="I9" s="1491"/>
      <c r="K9" s="35"/>
      <c r="M9" s="15" t="s">
        <v>20</v>
      </c>
      <c r="N9" s="1735" t="s">
        <v>32</v>
      </c>
      <c r="O9" s="1737"/>
    </row>
    <row r="10" spans="2:15" s="34" customFormat="1" ht="39.75" customHeight="1">
      <c r="B10" s="30" t="s">
        <v>25</v>
      </c>
      <c r="C10" s="1344" t="s">
        <v>566</v>
      </c>
      <c r="D10" s="1345"/>
      <c r="E10" s="1345"/>
      <c r="F10" s="1483"/>
      <c r="G10" s="1934" t="s">
        <v>568</v>
      </c>
      <c r="H10" s="1935"/>
      <c r="I10" s="1936"/>
      <c r="K10" s="35"/>
      <c r="M10" s="28" t="s">
        <v>25</v>
      </c>
      <c r="N10" s="1738" t="s">
        <v>567</v>
      </c>
      <c r="O10" s="1933"/>
    </row>
    <row r="11" spans="2:15" s="34" customFormat="1" ht="24.75" customHeight="1">
      <c r="B11" s="1005" t="s">
        <v>1050</v>
      </c>
      <c r="C11" s="1178" t="s">
        <v>198</v>
      </c>
      <c r="D11" s="1166"/>
      <c r="E11" s="1166"/>
      <c r="F11" s="1171"/>
      <c r="G11" s="1930" t="s">
        <v>30</v>
      </c>
      <c r="H11" s="1931"/>
      <c r="I11" s="1932"/>
      <c r="K11" s="35"/>
      <c r="M11" s="254" t="s">
        <v>1046</v>
      </c>
      <c r="N11" s="1712" t="s">
        <v>32</v>
      </c>
      <c r="O11" s="1461"/>
    </row>
    <row r="12" spans="2:15" s="34" customFormat="1" ht="24.75" customHeight="1">
      <c r="B12" s="772" t="s">
        <v>35</v>
      </c>
      <c r="C12" s="1185" t="s">
        <v>1058</v>
      </c>
      <c r="D12" s="1142"/>
      <c r="E12" s="1142"/>
      <c r="F12" s="1161"/>
      <c r="G12" s="1930" t="s">
        <v>1037</v>
      </c>
      <c r="H12" s="1931"/>
      <c r="I12" s="1932"/>
      <c r="K12" s="35"/>
      <c r="M12" s="39" t="s">
        <v>35</v>
      </c>
      <c r="N12" s="1712" t="s">
        <v>136</v>
      </c>
      <c r="O12" s="1461"/>
    </row>
    <row r="13" spans="2:15" s="34" customFormat="1" ht="61.5" customHeight="1">
      <c r="B13" s="281" t="s">
        <v>36</v>
      </c>
      <c r="C13" s="1312" t="s">
        <v>569</v>
      </c>
      <c r="D13" s="1225"/>
      <c r="E13" s="1225"/>
      <c r="F13" s="1226"/>
      <c r="G13" s="1937" t="s">
        <v>1079</v>
      </c>
      <c r="H13" s="1931"/>
      <c r="I13" s="1932"/>
      <c r="K13" s="35"/>
      <c r="M13" s="16" t="s">
        <v>38</v>
      </c>
      <c r="N13" s="1740" t="s">
        <v>569</v>
      </c>
      <c r="O13" s="1548"/>
    </row>
    <row r="14" spans="2:15" s="34" customFormat="1" ht="21">
      <c r="B14" s="396" t="s">
        <v>1056</v>
      </c>
      <c r="C14" s="1741">
        <v>0.14000000000000001</v>
      </c>
      <c r="D14" s="1717"/>
      <c r="E14" s="1717"/>
      <c r="F14" s="1718"/>
      <c r="G14" s="1941">
        <v>0.12</v>
      </c>
      <c r="H14" s="1942"/>
      <c r="I14" s="1943"/>
      <c r="K14" s="35"/>
      <c r="M14" s="61" t="s">
        <v>1054</v>
      </c>
      <c r="N14" s="1742" t="s">
        <v>32</v>
      </c>
      <c r="O14" s="1938"/>
    </row>
    <row r="15" spans="2:15" s="34" customFormat="1" ht="18.5">
      <c r="B15" s="396" t="s">
        <v>42</v>
      </c>
      <c r="C15" s="1939">
        <v>1</v>
      </c>
      <c r="D15" s="1714"/>
      <c r="E15" s="1714"/>
      <c r="F15" s="1715"/>
      <c r="G15" s="1944">
        <v>1</v>
      </c>
      <c r="H15" s="1945"/>
      <c r="I15" s="1946"/>
      <c r="K15" s="35"/>
      <c r="M15" s="61" t="s">
        <v>42</v>
      </c>
      <c r="N15" s="1750">
        <v>1</v>
      </c>
      <c r="O15" s="1940"/>
    </row>
    <row r="16" spans="2:15" s="34" customFormat="1" ht="21">
      <c r="B16" s="397" t="s">
        <v>1057</v>
      </c>
      <c r="C16" s="1379">
        <f>C15*C14</f>
        <v>0.14000000000000001</v>
      </c>
      <c r="D16" s="1380"/>
      <c r="E16" s="1380"/>
      <c r="F16" s="1706"/>
      <c r="G16" s="1941">
        <f>G14*G15</f>
        <v>0.12</v>
      </c>
      <c r="H16" s="1942"/>
      <c r="I16" s="1943"/>
      <c r="K16" s="35"/>
      <c r="M16" s="64" t="s">
        <v>1055</v>
      </c>
      <c r="N16" s="1701" t="s">
        <v>32</v>
      </c>
      <c r="O16" s="1947"/>
    </row>
    <row r="17" spans="2:15" s="34" customFormat="1" ht="21">
      <c r="B17" s="1006" t="s">
        <v>106</v>
      </c>
      <c r="C17" s="1444">
        <v>0.2</v>
      </c>
      <c r="D17" s="1205"/>
      <c r="E17" s="1205"/>
      <c r="F17" s="1206"/>
      <c r="G17" s="1949">
        <v>0.31</v>
      </c>
      <c r="H17" s="1950"/>
      <c r="I17" s="1951"/>
      <c r="K17" s="35"/>
      <c r="M17" s="255" t="s">
        <v>44</v>
      </c>
      <c r="N17" s="1710" t="s">
        <v>32</v>
      </c>
      <c r="O17" s="1948"/>
    </row>
    <row r="18" spans="2:15" s="34" customFormat="1" ht="21">
      <c r="B18" s="397" t="s">
        <v>107</v>
      </c>
      <c r="C18" s="1445">
        <v>0.2</v>
      </c>
      <c r="D18" s="1446"/>
      <c r="E18" s="1446"/>
      <c r="F18" s="1447"/>
      <c r="G18" s="1953">
        <v>0.31</v>
      </c>
      <c r="H18" s="1954"/>
      <c r="I18" s="1955"/>
      <c r="K18" s="35"/>
      <c r="M18" s="64" t="s">
        <v>45</v>
      </c>
      <c r="N18" s="1744" t="s">
        <v>32</v>
      </c>
      <c r="O18" s="1952"/>
    </row>
    <row r="19" spans="2:15" s="34" customFormat="1" ht="21">
      <c r="B19" s="397" t="s">
        <v>1053</v>
      </c>
      <c r="C19" s="1379">
        <f>C16/(1-C18)</f>
        <v>0.17500000000000002</v>
      </c>
      <c r="D19" s="1380"/>
      <c r="E19" s="1380"/>
      <c r="F19" s="1706"/>
      <c r="G19" s="1956">
        <f>G16/(1-G18)</f>
        <v>0.17391304347826086</v>
      </c>
      <c r="H19" s="1202"/>
      <c r="I19" s="1203"/>
      <c r="K19" s="35"/>
      <c r="M19" s="64" t="s">
        <v>1049</v>
      </c>
      <c r="N19" s="1701" t="s">
        <v>32</v>
      </c>
      <c r="O19" s="1947"/>
    </row>
    <row r="20" spans="2:15" s="34" customFormat="1" ht="43.5" customHeight="1">
      <c r="B20" s="68" t="s">
        <v>47</v>
      </c>
      <c r="C20" s="630" t="s">
        <v>463</v>
      </c>
      <c r="D20" s="637" t="s">
        <v>398</v>
      </c>
      <c r="E20" s="651" t="s">
        <v>570</v>
      </c>
      <c r="F20" s="658" t="s">
        <v>1075</v>
      </c>
      <c r="G20" s="1028" t="s">
        <v>463</v>
      </c>
      <c r="H20" s="1029" t="s">
        <v>398</v>
      </c>
      <c r="I20" s="1027" t="s">
        <v>1075</v>
      </c>
      <c r="K20" s="35"/>
      <c r="M20" s="69" t="s">
        <v>47</v>
      </c>
      <c r="N20" s="488" t="s">
        <v>463</v>
      </c>
      <c r="O20" s="994" t="s">
        <v>398</v>
      </c>
    </row>
    <row r="21" spans="2:15" s="34" customFormat="1" ht="55.5">
      <c r="B21" s="130" t="s">
        <v>50</v>
      </c>
      <c r="C21" s="631" t="s">
        <v>571</v>
      </c>
      <c r="D21" s="638" t="s">
        <v>572</v>
      </c>
      <c r="E21" s="652" t="s">
        <v>573</v>
      </c>
      <c r="F21" s="659" t="s">
        <v>574</v>
      </c>
      <c r="G21" s="1028" t="s">
        <v>571</v>
      </c>
      <c r="H21" s="1029" t="s">
        <v>572</v>
      </c>
      <c r="I21" s="1027" t="s">
        <v>574</v>
      </c>
      <c r="K21" s="35"/>
      <c r="M21" s="69" t="s">
        <v>50</v>
      </c>
      <c r="N21" s="488" t="s">
        <v>571</v>
      </c>
      <c r="O21" s="615" t="s">
        <v>572</v>
      </c>
    </row>
    <row r="22" spans="2:15" s="34" customFormat="1" ht="21">
      <c r="B22" s="2" t="s">
        <v>55</v>
      </c>
      <c r="C22" s="632" t="s">
        <v>227</v>
      </c>
      <c r="D22" s="639" t="s">
        <v>227</v>
      </c>
      <c r="E22" s="653" t="s">
        <v>367</v>
      </c>
      <c r="F22" s="660" t="s">
        <v>575</v>
      </c>
      <c r="G22" s="1030" t="s">
        <v>227</v>
      </c>
      <c r="H22" s="1031" t="s">
        <v>227</v>
      </c>
      <c r="I22" s="1032" t="s">
        <v>575</v>
      </c>
      <c r="K22" s="35"/>
      <c r="M22" s="15" t="s">
        <v>55</v>
      </c>
      <c r="N22" s="708" t="s">
        <v>227</v>
      </c>
      <c r="O22" s="616" t="s">
        <v>227</v>
      </c>
    </row>
    <row r="23" spans="2:15" s="34" customFormat="1" ht="21" customHeight="1">
      <c r="B23" s="4" t="s">
        <v>58</v>
      </c>
      <c r="C23" s="632" t="s">
        <v>234</v>
      </c>
      <c r="D23" s="639" t="s">
        <v>234</v>
      </c>
      <c r="E23" s="653" t="s">
        <v>368</v>
      </c>
      <c r="F23" s="660" t="s">
        <v>576</v>
      </c>
      <c r="G23" s="1030" t="s">
        <v>234</v>
      </c>
      <c r="H23" s="1031" t="s">
        <v>234</v>
      </c>
      <c r="I23" s="1032" t="s">
        <v>576</v>
      </c>
      <c r="K23" s="35"/>
      <c r="M23" s="15" t="s">
        <v>58</v>
      </c>
      <c r="N23" s="708" t="s">
        <v>234</v>
      </c>
      <c r="O23" s="616" t="s">
        <v>234</v>
      </c>
    </row>
    <row r="24" spans="2:15" s="34" customFormat="1" ht="21">
      <c r="B24" s="2" t="s">
        <v>61</v>
      </c>
      <c r="C24" s="633">
        <v>34793</v>
      </c>
      <c r="D24" s="640">
        <v>41899</v>
      </c>
      <c r="E24" s="654">
        <v>40730</v>
      </c>
      <c r="F24" s="661">
        <v>38846</v>
      </c>
      <c r="G24" s="1033">
        <v>34793</v>
      </c>
      <c r="H24" s="1034">
        <v>43899</v>
      </c>
      <c r="I24" s="1035">
        <v>38846</v>
      </c>
      <c r="K24" s="35"/>
      <c r="M24" s="15" t="s">
        <v>61</v>
      </c>
      <c r="N24" s="132">
        <v>34793</v>
      </c>
      <c r="O24" s="617">
        <v>41899</v>
      </c>
    </row>
    <row r="25" spans="2:15" s="34" customFormat="1" ht="21">
      <c r="B25" s="2" t="s">
        <v>62</v>
      </c>
      <c r="C25" s="632" t="s">
        <v>116</v>
      </c>
      <c r="D25" s="639" t="s">
        <v>549</v>
      </c>
      <c r="E25" s="653" t="s">
        <v>116</v>
      </c>
      <c r="F25" s="660" t="s">
        <v>116</v>
      </c>
      <c r="G25" s="1030" t="s">
        <v>116</v>
      </c>
      <c r="H25" s="1031" t="s">
        <v>549</v>
      </c>
      <c r="I25" s="1032" t="s">
        <v>116</v>
      </c>
      <c r="K25" s="35"/>
      <c r="M25" s="15" t="s">
        <v>62</v>
      </c>
      <c r="N25" s="708" t="s">
        <v>116</v>
      </c>
      <c r="O25" s="616" t="s">
        <v>549</v>
      </c>
    </row>
    <row r="26" spans="2:15" s="34" customFormat="1" ht="37">
      <c r="B26" s="2" t="s">
        <v>64</v>
      </c>
      <c r="C26" s="634" t="s">
        <v>577</v>
      </c>
      <c r="D26" s="641" t="s">
        <v>578</v>
      </c>
      <c r="E26" s="655" t="s">
        <v>579</v>
      </c>
      <c r="F26" s="662" t="s">
        <v>579</v>
      </c>
      <c r="G26" s="1030" t="s">
        <v>582</v>
      </c>
      <c r="H26" s="1031" t="s">
        <v>583</v>
      </c>
      <c r="I26" s="1036" t="s">
        <v>584</v>
      </c>
      <c r="K26" s="35"/>
      <c r="M26" s="15" t="s">
        <v>64</v>
      </c>
      <c r="N26" s="708" t="s">
        <v>580</v>
      </c>
      <c r="O26" s="618" t="s">
        <v>581</v>
      </c>
    </row>
    <row r="27" spans="2:15" s="34" customFormat="1" ht="21">
      <c r="B27" s="2" t="s">
        <v>68</v>
      </c>
      <c r="C27" s="632" t="s">
        <v>70</v>
      </c>
      <c r="D27" s="642" t="s">
        <v>70</v>
      </c>
      <c r="E27" s="656" t="s">
        <v>70</v>
      </c>
      <c r="F27" s="660" t="s">
        <v>70</v>
      </c>
      <c r="G27" s="1030" t="s">
        <v>70</v>
      </c>
      <c r="H27" s="1031" t="s">
        <v>70</v>
      </c>
      <c r="I27" s="1032" t="s">
        <v>70</v>
      </c>
      <c r="K27" s="35"/>
      <c r="M27" s="15" t="s">
        <v>68</v>
      </c>
      <c r="N27" s="708" t="s">
        <v>70</v>
      </c>
      <c r="O27" s="616" t="s">
        <v>70</v>
      </c>
    </row>
    <row r="28" spans="2:15" s="34" customFormat="1" ht="21">
      <c r="B28" s="4" t="s">
        <v>75</v>
      </c>
      <c r="C28" s="632" t="s">
        <v>553</v>
      </c>
      <c r="D28" s="642" t="s">
        <v>585</v>
      </c>
      <c r="E28" s="656" t="s">
        <v>586</v>
      </c>
      <c r="F28" s="660" t="s">
        <v>587</v>
      </c>
      <c r="G28" s="1030" t="s">
        <v>1077</v>
      </c>
      <c r="H28" s="1031" t="s">
        <v>1078</v>
      </c>
      <c r="I28" s="1036" t="s">
        <v>1076</v>
      </c>
      <c r="K28" s="35"/>
      <c r="M28" s="15" t="s">
        <v>75</v>
      </c>
      <c r="N28" s="708" t="s">
        <v>588</v>
      </c>
      <c r="O28" s="616" t="s">
        <v>589</v>
      </c>
    </row>
    <row r="29" spans="2:15" s="34" customFormat="1" ht="21">
      <c r="B29" s="2" t="s">
        <v>77</v>
      </c>
      <c r="C29" s="635" t="s">
        <v>78</v>
      </c>
      <c r="D29" s="643" t="s">
        <v>78</v>
      </c>
      <c r="E29" s="653" t="s">
        <v>78</v>
      </c>
      <c r="F29" s="660" t="s">
        <v>172</v>
      </c>
      <c r="G29" s="1030" t="s">
        <v>78</v>
      </c>
      <c r="H29" s="1031" t="s">
        <v>78</v>
      </c>
      <c r="I29" s="1032" t="s">
        <v>172</v>
      </c>
      <c r="K29" s="35"/>
      <c r="M29" s="15" t="s">
        <v>77</v>
      </c>
      <c r="N29" s="708" t="s">
        <v>591</v>
      </c>
      <c r="O29" s="616" t="s">
        <v>78</v>
      </c>
    </row>
    <row r="30" spans="2:15" s="34" customFormat="1" ht="185">
      <c r="B30" s="2" t="s">
        <v>80</v>
      </c>
      <c r="C30" s="709" t="s">
        <v>278</v>
      </c>
      <c r="D30" s="644" t="s">
        <v>278</v>
      </c>
      <c r="E30" s="655" t="s">
        <v>278</v>
      </c>
      <c r="F30" s="662" t="s">
        <v>278</v>
      </c>
      <c r="G30" s="1030" t="s">
        <v>278</v>
      </c>
      <c r="H30" s="1045" t="s">
        <v>278</v>
      </c>
      <c r="I30" s="1037" t="s">
        <v>278</v>
      </c>
      <c r="K30" s="35"/>
      <c r="M30" s="15" t="s">
        <v>80</v>
      </c>
      <c r="N30" s="708" t="s">
        <v>32</v>
      </c>
      <c r="O30" s="618" t="s">
        <v>32</v>
      </c>
    </row>
    <row r="31" spans="2:15" s="34" customFormat="1" ht="18.5">
      <c r="B31" s="2" t="s">
        <v>82</v>
      </c>
      <c r="C31" s="710" t="s">
        <v>32</v>
      </c>
      <c r="D31" s="645" t="s">
        <v>32</v>
      </c>
      <c r="E31" s="653" t="s">
        <v>32</v>
      </c>
      <c r="F31" s="660" t="s">
        <v>32</v>
      </c>
      <c r="G31" s="1030" t="s">
        <v>32</v>
      </c>
      <c r="H31" s="1046" t="s">
        <v>32</v>
      </c>
      <c r="I31" s="1038" t="s">
        <v>32</v>
      </c>
      <c r="K31" s="35"/>
      <c r="M31" s="15" t="s">
        <v>82</v>
      </c>
      <c r="N31" s="708" t="s">
        <v>32</v>
      </c>
      <c r="O31" s="616" t="s">
        <v>32</v>
      </c>
    </row>
    <row r="32" spans="2:15" s="34" customFormat="1" ht="58">
      <c r="B32" s="33" t="s">
        <v>83</v>
      </c>
      <c r="C32" s="711" t="s">
        <v>592</v>
      </c>
      <c r="D32" s="646" t="s">
        <v>593</v>
      </c>
      <c r="E32" s="657" t="s">
        <v>594</v>
      </c>
      <c r="F32" s="663" t="s">
        <v>595</v>
      </c>
      <c r="G32" s="1042" t="s">
        <v>598</v>
      </c>
      <c r="H32" s="1047" t="s">
        <v>599</v>
      </c>
      <c r="I32" s="1039" t="s">
        <v>600</v>
      </c>
      <c r="J32" s="155"/>
      <c r="K32" s="35"/>
      <c r="M32" s="16" t="s">
        <v>83</v>
      </c>
      <c r="N32" s="712" t="s">
        <v>596</v>
      </c>
      <c r="O32" s="995" t="s">
        <v>597</v>
      </c>
    </row>
    <row r="33" spans="2:15" s="34" customFormat="1" ht="21">
      <c r="B33" s="36" t="s">
        <v>88</v>
      </c>
      <c r="C33" s="647" t="s">
        <v>32</v>
      </c>
      <c r="D33" s="639" t="s">
        <v>32</v>
      </c>
      <c r="E33" s="649" t="s">
        <v>32</v>
      </c>
      <c r="F33" s="660" t="s">
        <v>32</v>
      </c>
      <c r="G33" s="1043" t="s">
        <v>32</v>
      </c>
      <c r="H33" s="1048" t="s">
        <v>32</v>
      </c>
      <c r="I33" s="1040" t="s">
        <v>32</v>
      </c>
      <c r="K33" s="35"/>
      <c r="M33" s="37" t="s">
        <v>88</v>
      </c>
      <c r="N33" s="509" t="s">
        <v>32</v>
      </c>
      <c r="O33" s="996" t="s">
        <v>32</v>
      </c>
    </row>
    <row r="34" spans="2:15" s="34" customFormat="1" ht="18.5">
      <c r="B34" s="36" t="s">
        <v>90</v>
      </c>
      <c r="C34" s="351" t="s">
        <v>32</v>
      </c>
      <c r="D34" s="639" t="s">
        <v>32</v>
      </c>
      <c r="E34" s="649" t="s">
        <v>32</v>
      </c>
      <c r="F34" s="660" t="s">
        <v>32</v>
      </c>
      <c r="G34" s="1043" t="s">
        <v>32</v>
      </c>
      <c r="H34" s="1048" t="s">
        <v>32</v>
      </c>
      <c r="I34" s="1040" t="s">
        <v>32</v>
      </c>
      <c r="K34" s="35"/>
      <c r="M34" s="37" t="s">
        <v>90</v>
      </c>
      <c r="N34" s="509" t="s">
        <v>32</v>
      </c>
      <c r="O34" s="996" t="s">
        <v>32</v>
      </c>
    </row>
    <row r="35" spans="2:15" s="34" customFormat="1" ht="30.65" customHeight="1" thickBot="1">
      <c r="B35" s="136" t="s">
        <v>92</v>
      </c>
      <c r="C35" s="440" t="s">
        <v>32</v>
      </c>
      <c r="D35" s="648" t="s">
        <v>32</v>
      </c>
      <c r="E35" s="650" t="s">
        <v>32</v>
      </c>
      <c r="F35" s="664" t="s">
        <v>32</v>
      </c>
      <c r="G35" s="1044" t="s">
        <v>32</v>
      </c>
      <c r="H35" s="1049" t="s">
        <v>32</v>
      </c>
      <c r="I35" s="1041" t="s">
        <v>32</v>
      </c>
      <c r="K35" s="35"/>
      <c r="M35" s="75" t="s">
        <v>92</v>
      </c>
      <c r="N35" s="511" t="s">
        <v>32</v>
      </c>
      <c r="O35" s="997" t="s">
        <v>32</v>
      </c>
    </row>
    <row r="36" spans="2:15"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K36" s="35"/>
      <c r="M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N36" s="713"/>
    </row>
    <row r="37" spans="2:15" s="34" customFormat="1" ht="18.5">
      <c r="B37" s="34" t="str">
        <f>Cholera!B37</f>
        <v>2 Source: UNICEF PRODUCT MENU FOR VACCINES SUPPLIED BY UNICEF FOR GAVI, THE VACCINE ALLIANCE (https://www.unicef.org/supply/media/25621/file/Product-Menu-All-Vaccines-May-2026.pdf)</v>
      </c>
      <c r="K37" s="35"/>
      <c r="M37" s="34" t="str">
        <f>B37</f>
        <v>2 Source: UNICEF PRODUCT MENU FOR VACCINES SUPPLIED BY UNICEF FOR GAVI, THE VACCINE ALLIANCE (https://www.unicef.org/supply/media/25621/file/Product-Menu-All-Vaccines-May-2026.pdf)</v>
      </c>
    </row>
    <row r="38" spans="2:15" s="34" customFormat="1" ht="18.5">
      <c r="B38" s="34" t="str">
        <f>Cholera!B38</f>
        <v>3 Source: WHO position paper: http://www.who.int/immunization/documents/positionpapers/en/</v>
      </c>
      <c r="K38" s="35"/>
      <c r="M38" s="34" t="str">
        <f>B38</f>
        <v>3 Source: WHO position paper: http://www.who.int/immunization/documents/positionpapers/en/</v>
      </c>
    </row>
    <row r="39" spans="2:15" s="34" customFormat="1" ht="18.5">
      <c r="B39" s="34" t="str">
        <f>Cholera!B39</f>
        <v xml:space="preserve">4 Source: Gavi Secretariat, see definitions tab for details </v>
      </c>
      <c r="K39" s="35"/>
      <c r="M39" s="34" t="str">
        <f>B39</f>
        <v xml:space="preserve">4 Source: Gavi Secretariat, see definitions tab for details </v>
      </c>
    </row>
    <row r="40" spans="2:15" s="34" customFormat="1" ht="18.5">
      <c r="B40" s="34" t="str">
        <f>Cholera!B40</f>
        <v>5 Source: Review of WHO vaccine wastage rate tool, 2021</v>
      </c>
      <c r="K40" s="35"/>
      <c r="M40" s="34" t="str">
        <f>B40</f>
        <v>5 Source: Review of WHO vaccine wastage rate tool, 2021</v>
      </c>
    </row>
    <row r="41" spans="2:15" s="34" customFormat="1" ht="18.5">
      <c r="B41" s="34" t="s">
        <v>601</v>
      </c>
      <c r="K41" s="35"/>
      <c r="M41" s="34" t="s">
        <v>601</v>
      </c>
    </row>
    <row r="42" spans="2:15" s="34" customFormat="1" ht="18.5">
      <c r="K42" s="35"/>
    </row>
    <row r="43" spans="2:15" s="34" customFormat="1" ht="18.5">
      <c r="K43" s="35"/>
    </row>
    <row r="44" spans="2:15" s="34" customFormat="1" ht="18.5">
      <c r="K44" s="35"/>
    </row>
    <row r="45" spans="2:15" s="34" customFormat="1" ht="18.5">
      <c r="K45" s="35"/>
    </row>
    <row r="46" spans="2:15" s="34" customFormat="1" ht="18.5">
      <c r="K46" s="35"/>
    </row>
    <row r="47" spans="2:15" s="34" customFormat="1" ht="18.5">
      <c r="K47" s="35"/>
    </row>
    <row r="48" spans="2:15" s="34" customFormat="1" ht="18.5">
      <c r="K48" s="35"/>
    </row>
    <row r="49" spans="11:11" s="34" customFormat="1" ht="18.5">
      <c r="K49" s="35"/>
    </row>
    <row r="50" spans="11:11" s="34" customFormat="1" ht="18.5">
      <c r="K50" s="35"/>
    </row>
    <row r="51" spans="11:11" s="34" customFormat="1" ht="18.5">
      <c r="K51" s="35"/>
    </row>
    <row r="52" spans="11:11" s="34" customFormat="1" ht="18.5">
      <c r="K52" s="35"/>
    </row>
    <row r="53" spans="11:11" s="34" customFormat="1" ht="18.5">
      <c r="K53" s="35"/>
    </row>
    <row r="54" spans="11:11" s="34" customFormat="1" ht="18.5">
      <c r="K54" s="35"/>
    </row>
    <row r="55" spans="11:11" s="34" customFormat="1" ht="18.5">
      <c r="K55" s="35"/>
    </row>
    <row r="56" spans="11:11" s="34" customFormat="1" ht="18.5">
      <c r="K56" s="35"/>
    </row>
    <row r="57" spans="11:11" s="34" customFormat="1" ht="18.5">
      <c r="K57" s="35"/>
    </row>
    <row r="58" spans="11:11" s="34" customFormat="1" ht="18.5">
      <c r="K58" s="35"/>
    </row>
    <row r="59" spans="11:11" s="34" customFormat="1" ht="18.5">
      <c r="K59" s="35"/>
    </row>
  </sheetData>
  <sheetProtection selectLockedCells="1"/>
  <mergeCells count="39">
    <mergeCell ref="C18:F18"/>
    <mergeCell ref="N18:O18"/>
    <mergeCell ref="C19:F19"/>
    <mergeCell ref="N19:O19"/>
    <mergeCell ref="G18:I18"/>
    <mergeCell ref="G19:I19"/>
    <mergeCell ref="C16:F16"/>
    <mergeCell ref="N16:O16"/>
    <mergeCell ref="C17:F17"/>
    <mergeCell ref="N17:O17"/>
    <mergeCell ref="G16:I16"/>
    <mergeCell ref="G17:I17"/>
    <mergeCell ref="C14:F14"/>
    <mergeCell ref="N14:O14"/>
    <mergeCell ref="C15:F15"/>
    <mergeCell ref="N15:O15"/>
    <mergeCell ref="G14:I14"/>
    <mergeCell ref="G15:I15"/>
    <mergeCell ref="C12:F12"/>
    <mergeCell ref="N12:O12"/>
    <mergeCell ref="C13:F13"/>
    <mergeCell ref="N13:O13"/>
    <mergeCell ref="G12:I12"/>
    <mergeCell ref="G13:I13"/>
    <mergeCell ref="M2:O2"/>
    <mergeCell ref="M3:O5"/>
    <mergeCell ref="N9:O9"/>
    <mergeCell ref="C10:F10"/>
    <mergeCell ref="N10:O10"/>
    <mergeCell ref="G10:I10"/>
    <mergeCell ref="C7:I7"/>
    <mergeCell ref="C8:I8"/>
    <mergeCell ref="C9:I9"/>
    <mergeCell ref="B4:B5"/>
    <mergeCell ref="N7:O7"/>
    <mergeCell ref="N8:O8"/>
    <mergeCell ref="C11:F11"/>
    <mergeCell ref="N11:O11"/>
    <mergeCell ref="G11:I11"/>
  </mergeCells>
  <hyperlinks>
    <hyperlink ref="C32" r:id="rId1" xr:uid="{A4F7F2EF-5E9C-447D-8928-B7F32FD63AD3}"/>
    <hyperlink ref="F32" r:id="rId2" xr:uid="{C3C8E122-46B3-4362-9821-D62E2EC5896C}"/>
    <hyperlink ref="O32" r:id="rId3" xr:uid="{B7737BBE-808E-4105-B470-02479EF6703B}"/>
    <hyperlink ref="N32" r:id="rId4" xr:uid="{A1365722-030D-463A-BA66-306455826145}"/>
    <hyperlink ref="G32" r:id="rId5" xr:uid="{31FB1486-D232-4FF1-8348-ABC1781589C6}"/>
    <hyperlink ref="H32" r:id="rId6" xr:uid="{50DC40D1-1872-4CD1-8A31-9A736418D313}"/>
    <hyperlink ref="I32" r:id="rId7" xr:uid="{C28444FE-3C7E-46FB-B68C-C2F95F1703B9}"/>
    <hyperlink ref="D32" r:id="rId8" xr:uid="{6241C6F7-E591-4594-ABFF-AF4433BE640A}"/>
    <hyperlink ref="E32" r:id="rId9" xr:uid="{56A9B382-AF50-4BBB-9AB2-8E50BFD3B229}"/>
  </hyperlinks>
  <pageMargins left="0.25" right="0.25" top="0.75" bottom="0.75" header="0.3" footer="0.3"/>
  <pageSetup paperSize="8" scale="16" orientation="landscape"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2"/>
  <sheetViews>
    <sheetView zoomScale="80" zoomScaleNormal="80" workbookViewId="0">
      <selection activeCell="A8" sqref="A8"/>
    </sheetView>
  </sheetViews>
  <sheetFormatPr defaultRowHeight="14.5"/>
  <cols>
    <col min="1" max="1" width="38.453125" customWidth="1"/>
  </cols>
  <sheetData>
    <row r="1" spans="1:19">
      <c r="A1" s="148" t="s">
        <v>1</v>
      </c>
    </row>
    <row r="2" spans="1:19" ht="78.75" customHeight="1">
      <c r="A2" s="145" t="s">
        <v>2</v>
      </c>
      <c r="B2" s="1123" t="s">
        <v>3</v>
      </c>
      <c r="C2" s="1123"/>
      <c r="D2" s="1123"/>
      <c r="E2" s="1123"/>
      <c r="F2" s="1123"/>
      <c r="G2" s="1123"/>
      <c r="H2" s="1123"/>
      <c r="I2" s="1123"/>
      <c r="J2" s="1123"/>
      <c r="K2" s="1123"/>
      <c r="L2" s="1123"/>
      <c r="M2" s="1123"/>
      <c r="N2" s="1123"/>
      <c r="O2" s="1123"/>
      <c r="P2" s="1123"/>
      <c r="Q2" s="145"/>
      <c r="R2" s="145"/>
      <c r="S2" s="145"/>
    </row>
    <row r="3" spans="1:19" ht="15.5">
      <c r="A3" s="145"/>
      <c r="B3" s="145"/>
      <c r="C3" s="145"/>
      <c r="D3" s="145"/>
      <c r="E3" s="145"/>
      <c r="F3" s="145"/>
      <c r="G3" s="145"/>
      <c r="H3" s="145"/>
      <c r="I3" s="145"/>
      <c r="J3" s="145"/>
      <c r="K3" s="145"/>
      <c r="L3" s="145"/>
      <c r="M3" s="145"/>
      <c r="N3" s="145"/>
      <c r="O3" s="145"/>
      <c r="P3" s="145"/>
      <c r="Q3" s="145"/>
      <c r="R3" s="145"/>
      <c r="S3" s="145"/>
    </row>
    <row r="4" spans="1:19" ht="51" customHeight="1">
      <c r="A4" s="147" t="s">
        <v>4</v>
      </c>
      <c r="B4" s="1124" t="s">
        <v>5</v>
      </c>
      <c r="C4" s="1124"/>
      <c r="D4" s="1124"/>
      <c r="E4" s="1124"/>
      <c r="F4" s="1124"/>
      <c r="G4" s="1124"/>
      <c r="H4" s="1124"/>
      <c r="I4" s="1124"/>
      <c r="J4" s="1124"/>
      <c r="K4" s="1124"/>
      <c r="L4" s="1124"/>
      <c r="M4" s="1124"/>
      <c r="N4" s="1124"/>
      <c r="O4" s="1124"/>
      <c r="P4" s="1124"/>
      <c r="Q4" s="145"/>
      <c r="R4" s="145"/>
      <c r="S4" s="145"/>
    </row>
    <row r="5" spans="1:19" ht="15.5">
      <c r="A5" s="145"/>
      <c r="B5" s="146"/>
      <c r="C5" s="146"/>
      <c r="D5" s="146"/>
      <c r="E5" s="146"/>
      <c r="F5" s="146"/>
      <c r="G5" s="146"/>
      <c r="H5" s="146"/>
      <c r="I5" s="146"/>
      <c r="J5" s="146"/>
      <c r="K5" s="146"/>
      <c r="L5" s="146"/>
      <c r="M5" s="146"/>
      <c r="N5" s="146"/>
      <c r="O5" s="146"/>
      <c r="P5" s="146"/>
      <c r="Q5" s="145"/>
      <c r="R5" s="145"/>
      <c r="S5" s="145"/>
    </row>
    <row r="6" spans="1:19" ht="15.5">
      <c r="A6" s="145"/>
      <c r="B6" s="146"/>
      <c r="C6" s="146"/>
      <c r="D6" s="146"/>
      <c r="E6" s="146"/>
      <c r="F6" s="146"/>
      <c r="G6" s="146"/>
      <c r="H6" s="146"/>
      <c r="I6" s="146"/>
      <c r="J6" s="146"/>
      <c r="K6" s="146"/>
      <c r="L6" s="146"/>
      <c r="M6" s="146"/>
      <c r="N6" s="146"/>
      <c r="O6" s="146"/>
      <c r="P6" s="146"/>
      <c r="Q6" s="145"/>
      <c r="R6" s="145"/>
      <c r="S6" s="145"/>
    </row>
    <row r="7" spans="1:19" ht="57.75" customHeight="1">
      <c r="A7" s="147" t="s">
        <v>6</v>
      </c>
      <c r="B7" s="1124" t="s">
        <v>7</v>
      </c>
      <c r="C7" s="1124"/>
      <c r="D7" s="1124"/>
      <c r="E7" s="1124"/>
      <c r="F7" s="1124"/>
      <c r="G7" s="1124"/>
      <c r="H7" s="1124"/>
      <c r="I7" s="1124"/>
      <c r="J7" s="1124"/>
      <c r="K7" s="1124"/>
      <c r="L7" s="1124"/>
      <c r="M7" s="1124"/>
      <c r="N7" s="1124"/>
      <c r="O7" s="1124"/>
      <c r="P7" s="1124"/>
      <c r="Q7" s="145"/>
      <c r="R7" s="145"/>
      <c r="S7" s="145"/>
    </row>
    <row r="8" spans="1:19">
      <c r="B8" s="340"/>
      <c r="C8" s="340"/>
      <c r="D8" s="340"/>
      <c r="E8" s="340"/>
      <c r="F8" s="340"/>
      <c r="G8" s="340"/>
      <c r="H8" s="340"/>
      <c r="I8" s="340"/>
      <c r="J8" s="340"/>
      <c r="K8" s="340"/>
      <c r="L8" s="340"/>
      <c r="M8" s="340"/>
      <c r="N8" s="340"/>
      <c r="O8" s="340"/>
      <c r="P8" s="340"/>
      <c r="Q8" s="341"/>
      <c r="R8" s="341"/>
      <c r="S8" s="341"/>
    </row>
    <row r="9" spans="1:19" ht="33" customHeight="1">
      <c r="A9" s="147" t="s">
        <v>8</v>
      </c>
      <c r="B9" s="1125" t="s">
        <v>9</v>
      </c>
      <c r="C9" s="1125"/>
      <c r="D9" s="1125"/>
      <c r="E9" s="1125"/>
      <c r="F9" s="1125"/>
      <c r="G9" s="1125"/>
      <c r="H9" s="1125"/>
      <c r="I9" s="1125"/>
      <c r="J9" s="1125"/>
      <c r="K9" s="1125"/>
      <c r="L9" s="1125"/>
      <c r="M9" s="1125"/>
      <c r="N9" s="1125"/>
      <c r="O9" s="1125"/>
      <c r="P9" s="1125"/>
      <c r="Q9" s="341"/>
      <c r="R9" s="341"/>
      <c r="S9" s="341"/>
    </row>
    <row r="10" spans="1:19">
      <c r="B10" s="341"/>
      <c r="C10" s="341"/>
      <c r="D10" s="341"/>
      <c r="E10" s="341"/>
      <c r="F10" s="341"/>
      <c r="G10" s="341"/>
      <c r="H10" s="341"/>
      <c r="I10" s="341"/>
      <c r="J10" s="341"/>
      <c r="K10" s="341"/>
      <c r="L10" s="341"/>
      <c r="M10" s="341"/>
      <c r="N10" s="341"/>
      <c r="O10" s="341"/>
      <c r="P10" s="341"/>
      <c r="Q10" s="341"/>
      <c r="R10" s="341"/>
      <c r="S10" s="341"/>
    </row>
    <row r="11" spans="1:19" ht="47.25" customHeight="1">
      <c r="A11" s="147" t="s">
        <v>10</v>
      </c>
      <c r="B11" s="1126" t="s">
        <v>11</v>
      </c>
      <c r="C11" s="1127"/>
      <c r="D11" s="1127"/>
      <c r="E11" s="1127"/>
      <c r="F11" s="1127"/>
      <c r="G11" s="1127"/>
      <c r="H11" s="1127"/>
      <c r="I11" s="1127"/>
      <c r="J11" s="1127"/>
      <c r="K11" s="1127"/>
      <c r="L11" s="1127"/>
      <c r="M11" s="1127"/>
      <c r="N11" s="1127"/>
      <c r="O11" s="1127"/>
      <c r="P11" s="1127"/>
      <c r="Q11" s="341"/>
      <c r="R11" s="341"/>
      <c r="S11" s="341"/>
    </row>
    <row r="12" spans="1:19">
      <c r="B12" s="341"/>
      <c r="C12" s="341"/>
      <c r="D12" s="341"/>
      <c r="E12" s="341"/>
      <c r="F12" s="341"/>
      <c r="G12" s="341"/>
      <c r="H12" s="341"/>
      <c r="I12" s="341"/>
      <c r="J12" s="341"/>
      <c r="K12" s="341"/>
      <c r="L12" s="341"/>
      <c r="M12" s="341"/>
      <c r="N12" s="341"/>
      <c r="O12" s="341"/>
      <c r="P12" s="341"/>
      <c r="Q12" s="341"/>
      <c r="R12" s="341"/>
      <c r="S12" s="341"/>
    </row>
  </sheetData>
  <mergeCells count="5">
    <mergeCell ref="B2:P2"/>
    <mergeCell ref="B4:P4"/>
    <mergeCell ref="B7:P7"/>
    <mergeCell ref="B9:P9"/>
    <mergeCell ref="B11:P11"/>
  </mergeCells>
  <pageMargins left="0.11811023622047244" right="0.11811023622047244" top="0.11811023622047244" bottom="0.11811023622047244" header="0.11811023622047244" footer="0.11811023622047244"/>
  <pageSetup paperSize="9" scale="8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F0EA-3EBF-438D-9CBE-E24C9AC42332}">
  <sheetPr>
    <tabColor rgb="FF92D050"/>
    <pageSetUpPr fitToPage="1"/>
  </sheetPr>
  <dimension ref="B2:L59"/>
  <sheetViews>
    <sheetView showGridLines="0" zoomScale="60" zoomScaleNormal="60" workbookViewId="0">
      <pane xSplit="2" topLeftCell="C1" activePane="topRight" state="frozen"/>
      <selection pane="topRight" activeCell="C10" sqref="C10:F10"/>
    </sheetView>
  </sheetViews>
  <sheetFormatPr defaultRowHeight="14.5"/>
  <cols>
    <col min="2" max="2" width="70.54296875" customWidth="1"/>
    <col min="3" max="5" width="55.453125" customWidth="1"/>
    <col min="6" max="6" width="53.54296875" customWidth="1"/>
    <col min="7" max="7" width="9.36328125" customWidth="1"/>
    <col min="8" max="8" width="9.36328125" style="10" customWidth="1"/>
    <col min="9" max="9" width="9.36328125" customWidth="1"/>
    <col min="10" max="10" width="81.36328125" customWidth="1"/>
    <col min="11" max="11" width="65.54296875" customWidth="1"/>
    <col min="12" max="12" width="36.6328125" customWidth="1"/>
  </cols>
  <sheetData>
    <row r="2" spans="2:12" ht="47.25" customHeight="1">
      <c r="B2" s="13" t="str">
        <f>Cholera!B2</f>
        <v>ON THE                              MENU</v>
      </c>
      <c r="C2" s="13"/>
      <c r="D2" s="13"/>
      <c r="E2" s="13"/>
      <c r="F2" s="266"/>
      <c r="J2" s="1184" t="str">
        <f>Cholera!Z2</f>
        <v>OTHER PREQUALIFIED VACCINES NOT ON THE GAVI MENU</v>
      </c>
      <c r="K2" s="1184"/>
      <c r="L2" s="17"/>
    </row>
    <row r="3" spans="2:12" s="34" customFormat="1" ht="15" customHeight="1">
      <c r="H3" s="35"/>
      <c r="J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K3" s="1162"/>
      <c r="L3" s="92"/>
    </row>
    <row r="4" spans="2:12" s="34" customFormat="1" ht="15" customHeight="1">
      <c r="B4" s="1162" t="str">
        <f>Cholera!B4</f>
        <v xml:space="preserve">The vaccines listed below are currently offered by Gavi and listed in the country application portal.   
</v>
      </c>
      <c r="C4" s="1162"/>
      <c r="D4" s="346"/>
      <c r="E4" s="346"/>
      <c r="F4" s="346"/>
      <c r="H4" s="35"/>
      <c r="J4" s="1162"/>
      <c r="K4" s="1162"/>
      <c r="L4" s="92"/>
    </row>
    <row r="5" spans="2:12" s="34" customFormat="1" ht="15" customHeight="1">
      <c r="B5" s="1162"/>
      <c r="C5" s="1162"/>
      <c r="D5" s="346"/>
      <c r="E5" s="346"/>
      <c r="F5" s="346"/>
      <c r="H5" s="35"/>
      <c r="J5" s="1162"/>
      <c r="K5" s="1162"/>
      <c r="L5" s="92"/>
    </row>
    <row r="6" spans="2:12" s="34" customFormat="1" ht="19" thickBot="1">
      <c r="C6" s="80"/>
      <c r="D6" s="80"/>
      <c r="E6" s="80"/>
      <c r="F6" s="80"/>
      <c r="H6" s="35"/>
    </row>
    <row r="7" spans="2:12" s="34" customFormat="1" ht="21">
      <c r="B7" s="1" t="s">
        <v>16</v>
      </c>
      <c r="C7" s="1168" t="s">
        <v>772</v>
      </c>
      <c r="D7" s="1169"/>
      <c r="E7" s="1169"/>
      <c r="F7" s="1170"/>
      <c r="H7" s="35"/>
      <c r="J7" s="14" t="s">
        <v>16</v>
      </c>
      <c r="K7" s="1733" t="s">
        <v>772</v>
      </c>
      <c r="L7" s="1730"/>
    </row>
    <row r="8" spans="2:12" s="34" customFormat="1" ht="21">
      <c r="B8" s="2" t="s">
        <v>18</v>
      </c>
      <c r="C8" s="1165" t="s">
        <v>772</v>
      </c>
      <c r="D8" s="1166"/>
      <c r="E8" s="1166"/>
      <c r="F8" s="1171"/>
      <c r="H8" s="35"/>
      <c r="J8" s="15" t="s">
        <v>18</v>
      </c>
      <c r="K8" s="1731" t="s">
        <v>772</v>
      </c>
      <c r="L8" s="1480"/>
    </row>
    <row r="9" spans="2:12" s="34" customFormat="1" ht="21">
      <c r="B9" s="2" t="s">
        <v>20</v>
      </c>
      <c r="C9" s="1721" t="s">
        <v>32</v>
      </c>
      <c r="D9" s="1490"/>
      <c r="E9" s="1490"/>
      <c r="F9" s="1491"/>
      <c r="H9" s="35"/>
      <c r="J9" s="15" t="s">
        <v>20</v>
      </c>
      <c r="K9" s="1735" t="s">
        <v>32</v>
      </c>
      <c r="L9" s="1737"/>
    </row>
    <row r="10" spans="2:12" s="34" customFormat="1" ht="39.75" customHeight="1">
      <c r="B10" s="30" t="s">
        <v>25</v>
      </c>
      <c r="C10" s="1966" t="s">
        <v>773</v>
      </c>
      <c r="D10" s="1967"/>
      <c r="E10" s="1967"/>
      <c r="F10" s="1968"/>
      <c r="H10" s="35"/>
      <c r="J10" s="28" t="s">
        <v>25</v>
      </c>
      <c r="K10" s="1815" t="s">
        <v>773</v>
      </c>
      <c r="L10" s="1969"/>
    </row>
    <row r="11" spans="2:12" s="34" customFormat="1" ht="24.75" customHeight="1">
      <c r="B11" s="1059" t="s">
        <v>1050</v>
      </c>
      <c r="C11" s="848" t="s">
        <v>198</v>
      </c>
      <c r="D11" s="402" t="s">
        <v>774</v>
      </c>
      <c r="E11" s="402" t="s">
        <v>198</v>
      </c>
      <c r="F11" s="402" t="s">
        <v>774</v>
      </c>
      <c r="H11" s="35"/>
      <c r="J11" s="254" t="s">
        <v>1046</v>
      </c>
      <c r="K11" s="1712" t="s">
        <v>32</v>
      </c>
      <c r="L11" s="1461"/>
    </row>
    <row r="12" spans="2:12" s="34" customFormat="1" ht="24.75" customHeight="1">
      <c r="B12" s="772" t="s">
        <v>35</v>
      </c>
      <c r="C12" s="1957" t="s">
        <v>775</v>
      </c>
      <c r="D12" s="1958"/>
      <c r="E12" s="1958"/>
      <c r="F12" s="1959"/>
      <c r="H12" s="35"/>
      <c r="J12" s="39" t="s">
        <v>35</v>
      </c>
      <c r="K12" s="1712" t="s">
        <v>775</v>
      </c>
      <c r="L12" s="1461"/>
    </row>
    <row r="13" spans="2:12" s="34" customFormat="1" ht="45.75" customHeight="1">
      <c r="B13" s="1060" t="s">
        <v>1083</v>
      </c>
      <c r="C13" s="886">
        <v>9</v>
      </c>
      <c r="D13" s="887" t="s">
        <v>528</v>
      </c>
      <c r="E13" s="887">
        <v>9</v>
      </c>
      <c r="F13" s="402" t="s">
        <v>528</v>
      </c>
      <c r="H13" s="35"/>
      <c r="J13" s="37" t="s">
        <v>1084</v>
      </c>
      <c r="K13" s="1712" t="s">
        <v>32</v>
      </c>
      <c r="L13" s="1461"/>
    </row>
    <row r="14" spans="2:12" s="34" customFormat="1" ht="18.5">
      <c r="B14" s="396" t="s">
        <v>776</v>
      </c>
      <c r="C14" s="1962" t="s">
        <v>777</v>
      </c>
      <c r="D14" s="1963"/>
      <c r="E14" s="1766" t="s">
        <v>778</v>
      </c>
      <c r="F14" s="1767"/>
      <c r="H14" s="35"/>
      <c r="J14" s="37" t="s">
        <v>776</v>
      </c>
      <c r="K14" s="1712" t="s">
        <v>779</v>
      </c>
      <c r="L14" s="1461"/>
    </row>
    <row r="15" spans="2:12" s="34" customFormat="1" ht="21">
      <c r="B15" s="281" t="s">
        <v>36</v>
      </c>
      <c r="C15" s="1962" t="s">
        <v>780</v>
      </c>
      <c r="D15" s="1963"/>
      <c r="E15" s="1766" t="s">
        <v>781</v>
      </c>
      <c r="F15" s="1767"/>
      <c r="H15" s="35"/>
      <c r="J15" s="16" t="s">
        <v>38</v>
      </c>
      <c r="K15" s="1712" t="s">
        <v>782</v>
      </c>
      <c r="L15" s="1461"/>
    </row>
    <row r="16" spans="2:12" s="34" customFormat="1" ht="18.5">
      <c r="B16" s="396" t="s">
        <v>783</v>
      </c>
      <c r="C16" s="889">
        <v>4</v>
      </c>
      <c r="D16" s="748" t="s">
        <v>528</v>
      </c>
      <c r="E16" s="888">
        <v>6</v>
      </c>
      <c r="F16" s="748" t="s">
        <v>528</v>
      </c>
      <c r="H16" s="35"/>
      <c r="J16" s="61" t="s">
        <v>42</v>
      </c>
      <c r="K16" s="1960" t="s">
        <v>32</v>
      </c>
      <c r="L16" s="1961"/>
    </row>
    <row r="17" spans="2:12" s="34" customFormat="1" ht="21">
      <c r="B17" s="1061" t="s">
        <v>1057</v>
      </c>
      <c r="C17" s="886">
        <v>36</v>
      </c>
      <c r="D17" s="887" t="s">
        <v>528</v>
      </c>
      <c r="E17" s="887">
        <v>5.4</v>
      </c>
      <c r="F17" s="887" t="s">
        <v>528</v>
      </c>
      <c r="H17" s="35"/>
      <c r="J17" s="64" t="s">
        <v>1055</v>
      </c>
      <c r="K17" s="1707" t="s">
        <v>32</v>
      </c>
      <c r="L17" s="1681"/>
    </row>
    <row r="18" spans="2:12" s="34" customFormat="1" ht="21">
      <c r="B18" s="407" t="s">
        <v>106</v>
      </c>
      <c r="C18" s="1964">
        <v>0.05</v>
      </c>
      <c r="D18" s="1965"/>
      <c r="E18" s="1766" t="s">
        <v>784</v>
      </c>
      <c r="F18" s="1767"/>
      <c r="H18" s="35"/>
      <c r="J18" s="255" t="s">
        <v>44</v>
      </c>
      <c r="K18" s="1707" t="s">
        <v>32</v>
      </c>
      <c r="L18" s="1681"/>
    </row>
    <row r="19" spans="2:12" s="34" customFormat="1" ht="21">
      <c r="B19" s="407" t="s">
        <v>107</v>
      </c>
      <c r="C19" s="1970" t="s">
        <v>782</v>
      </c>
      <c r="D19" s="1970"/>
      <c r="E19" s="1970"/>
      <c r="F19" s="1963"/>
      <c r="H19" s="35"/>
      <c r="J19" s="64" t="s">
        <v>45</v>
      </c>
      <c r="K19" s="1710" t="s">
        <v>32</v>
      </c>
      <c r="L19" s="1948"/>
    </row>
    <row r="20" spans="2:12" s="34" customFormat="1" ht="21">
      <c r="B20" s="1007" t="s">
        <v>1053</v>
      </c>
      <c r="C20" s="1970" t="s">
        <v>782</v>
      </c>
      <c r="D20" s="1970"/>
      <c r="E20" s="1970"/>
      <c r="F20" s="1963" t="s">
        <v>782</v>
      </c>
      <c r="H20" s="35"/>
      <c r="J20" s="64" t="s">
        <v>1049</v>
      </c>
      <c r="K20" s="1701" t="s">
        <v>32</v>
      </c>
      <c r="L20" s="1947"/>
    </row>
    <row r="21" spans="2:12" s="34" customFormat="1" ht="21">
      <c r="B21" s="773" t="s">
        <v>109</v>
      </c>
      <c r="C21" s="774" t="s">
        <v>463</v>
      </c>
      <c r="D21" s="768" t="s">
        <v>785</v>
      </c>
      <c r="E21" s="775" t="s">
        <v>463</v>
      </c>
      <c r="F21" s="768" t="s">
        <v>785</v>
      </c>
      <c r="H21" s="35"/>
      <c r="J21" s="69" t="s">
        <v>47</v>
      </c>
      <c r="K21" s="129" t="s">
        <v>786</v>
      </c>
      <c r="L21" s="716" t="s">
        <v>209</v>
      </c>
    </row>
    <row r="22" spans="2:12" s="34" customFormat="1" ht="21">
      <c r="B22" s="776" t="s">
        <v>111</v>
      </c>
      <c r="C22" s="774" t="s">
        <v>787</v>
      </c>
      <c r="D22" s="768" t="s">
        <v>788</v>
      </c>
      <c r="E22" s="775" t="s">
        <v>787</v>
      </c>
      <c r="F22" s="768" t="s">
        <v>788</v>
      </c>
      <c r="H22" s="35"/>
      <c r="J22" s="69" t="s">
        <v>50</v>
      </c>
      <c r="K22" s="129" t="s">
        <v>789</v>
      </c>
      <c r="L22" s="615" t="s">
        <v>790</v>
      </c>
    </row>
    <row r="23" spans="2:12" s="34" customFormat="1" ht="21" customHeight="1">
      <c r="B23" s="777" t="s">
        <v>738</v>
      </c>
      <c r="C23" s="769" t="s">
        <v>227</v>
      </c>
      <c r="D23" s="402" t="s">
        <v>227</v>
      </c>
      <c r="E23" s="748" t="s">
        <v>227</v>
      </c>
      <c r="F23" s="402" t="s">
        <v>227</v>
      </c>
      <c r="H23" s="35"/>
      <c r="J23" s="15" t="s">
        <v>55</v>
      </c>
      <c r="K23" s="131" t="s">
        <v>227</v>
      </c>
      <c r="L23" s="616" t="s">
        <v>226</v>
      </c>
    </row>
    <row r="24" spans="2:12" s="34" customFormat="1" ht="21">
      <c r="B24" s="406" t="s">
        <v>740</v>
      </c>
      <c r="C24" s="769" t="s">
        <v>234</v>
      </c>
      <c r="D24" s="402" t="s">
        <v>234</v>
      </c>
      <c r="E24" s="748" t="s">
        <v>234</v>
      </c>
      <c r="F24" s="402" t="s">
        <v>234</v>
      </c>
      <c r="H24" s="35"/>
      <c r="J24" s="15" t="s">
        <v>58</v>
      </c>
      <c r="K24" s="131" t="s">
        <v>234</v>
      </c>
      <c r="L24" s="616" t="s">
        <v>233</v>
      </c>
    </row>
    <row r="25" spans="2:12" s="34" customFormat="1" ht="21">
      <c r="B25" s="777" t="s">
        <v>483</v>
      </c>
      <c r="C25" s="778">
        <v>43454</v>
      </c>
      <c r="D25" s="404">
        <v>43502</v>
      </c>
      <c r="E25" s="404">
        <v>43454</v>
      </c>
      <c r="F25" s="404">
        <v>43502</v>
      </c>
      <c r="H25" s="35"/>
      <c r="J25" s="15" t="s">
        <v>61</v>
      </c>
      <c r="K25" s="132">
        <v>43200</v>
      </c>
      <c r="L25" s="617">
        <v>38525</v>
      </c>
    </row>
    <row r="26" spans="2:12" s="34" customFormat="1" ht="21">
      <c r="B26" s="777" t="s">
        <v>744</v>
      </c>
      <c r="C26" s="769" t="s">
        <v>549</v>
      </c>
      <c r="D26" s="402" t="s">
        <v>549</v>
      </c>
      <c r="E26" s="748" t="s">
        <v>791</v>
      </c>
      <c r="F26" s="402" t="s">
        <v>791</v>
      </c>
      <c r="H26" s="35"/>
      <c r="J26" s="15" t="s">
        <v>62</v>
      </c>
      <c r="K26" s="131" t="s">
        <v>792</v>
      </c>
      <c r="L26" s="616" t="s">
        <v>792</v>
      </c>
    </row>
    <row r="27" spans="2:12" s="34" customFormat="1" ht="92.5">
      <c r="B27" s="777" t="s">
        <v>748</v>
      </c>
      <c r="C27" s="769" t="s">
        <v>793</v>
      </c>
      <c r="D27" s="403" t="s">
        <v>794</v>
      </c>
      <c r="E27" s="748" t="s">
        <v>793</v>
      </c>
      <c r="F27" s="403" t="s">
        <v>794</v>
      </c>
      <c r="H27" s="35"/>
      <c r="J27" s="15" t="s">
        <v>64</v>
      </c>
      <c r="K27" s="133" t="s">
        <v>795</v>
      </c>
      <c r="L27" s="618" t="s">
        <v>796</v>
      </c>
    </row>
    <row r="28" spans="2:12" s="34" customFormat="1" ht="21">
      <c r="B28" s="134" t="s">
        <v>68</v>
      </c>
      <c r="C28" s="769" t="s">
        <v>70</v>
      </c>
      <c r="D28" s="402" t="s">
        <v>70</v>
      </c>
      <c r="E28" s="748" t="s">
        <v>70</v>
      </c>
      <c r="F28" s="402" t="s">
        <v>70</v>
      </c>
      <c r="H28" s="35"/>
      <c r="J28" s="15" t="s">
        <v>68</v>
      </c>
      <c r="K28" s="131" t="s">
        <v>491</v>
      </c>
      <c r="L28" s="616" t="s">
        <v>70</v>
      </c>
    </row>
    <row r="29" spans="2:12" s="34" customFormat="1" ht="63">
      <c r="B29" s="88" t="s">
        <v>797</v>
      </c>
      <c r="C29" s="769" t="s">
        <v>798</v>
      </c>
      <c r="D29" s="403" t="s">
        <v>799</v>
      </c>
      <c r="E29" s="748" t="s">
        <v>798</v>
      </c>
      <c r="F29" s="403" t="s">
        <v>799</v>
      </c>
      <c r="H29" s="35"/>
      <c r="J29" s="15" t="s">
        <v>75</v>
      </c>
      <c r="K29" s="133" t="s">
        <v>800</v>
      </c>
      <c r="L29" s="618" t="s">
        <v>801</v>
      </c>
    </row>
    <row r="30" spans="2:12" s="34" customFormat="1" ht="21">
      <c r="B30" s="134" t="s">
        <v>77</v>
      </c>
      <c r="C30" s="752" t="s">
        <v>78</v>
      </c>
      <c r="D30" s="401" t="s">
        <v>78</v>
      </c>
      <c r="E30" s="749" t="s">
        <v>78</v>
      </c>
      <c r="F30" s="401" t="s">
        <v>78</v>
      </c>
      <c r="H30" s="35"/>
      <c r="J30" s="15" t="s">
        <v>77</v>
      </c>
      <c r="K30" s="131" t="s">
        <v>78</v>
      </c>
      <c r="L30" s="616" t="s">
        <v>591</v>
      </c>
    </row>
    <row r="31" spans="2:12" s="34" customFormat="1" ht="21">
      <c r="B31" s="134" t="s">
        <v>80</v>
      </c>
      <c r="C31" s="752" t="s">
        <v>32</v>
      </c>
      <c r="D31" s="520" t="s">
        <v>32</v>
      </c>
      <c r="E31" s="749" t="s">
        <v>32</v>
      </c>
      <c r="F31" s="520" t="s">
        <v>32</v>
      </c>
      <c r="H31" s="35"/>
      <c r="J31" s="15" t="s">
        <v>80</v>
      </c>
      <c r="K31" s="131" t="s">
        <v>32</v>
      </c>
      <c r="L31" s="619" t="s">
        <v>32</v>
      </c>
    </row>
    <row r="32" spans="2:12" s="34" customFormat="1" ht="112.5" customHeight="1">
      <c r="B32" s="134" t="s">
        <v>82</v>
      </c>
      <c r="C32" s="752" t="s">
        <v>32</v>
      </c>
      <c r="D32" s="401" t="s">
        <v>32</v>
      </c>
      <c r="E32" s="749" t="s">
        <v>32</v>
      </c>
      <c r="F32" s="401" t="s">
        <v>32</v>
      </c>
      <c r="G32" s="155"/>
      <c r="H32" s="35"/>
      <c r="J32" s="15" t="s">
        <v>82</v>
      </c>
      <c r="K32" s="131" t="s">
        <v>32</v>
      </c>
      <c r="L32" s="620" t="s">
        <v>32</v>
      </c>
    </row>
    <row r="33" spans="2:12" s="34" customFormat="1" ht="29">
      <c r="B33" s="135" t="s">
        <v>83</v>
      </c>
      <c r="C33" s="770" t="s">
        <v>802</v>
      </c>
      <c r="D33" s="751" t="s">
        <v>803</v>
      </c>
      <c r="E33" s="750" t="s">
        <v>802</v>
      </c>
      <c r="F33" s="751" t="s">
        <v>803</v>
      </c>
      <c r="H33" s="35"/>
      <c r="J33" s="16" t="s">
        <v>83</v>
      </c>
      <c r="K33" s="194" t="s">
        <v>804</v>
      </c>
      <c r="L33" s="621" t="s">
        <v>805</v>
      </c>
    </row>
    <row r="34" spans="2:12" s="34" customFormat="1" ht="21">
      <c r="B34" s="202" t="s">
        <v>88</v>
      </c>
      <c r="C34" s="753" t="s">
        <v>32</v>
      </c>
      <c r="D34" s="401" t="s">
        <v>32</v>
      </c>
      <c r="E34" s="401" t="s">
        <v>32</v>
      </c>
      <c r="F34" s="401" t="s">
        <v>32</v>
      </c>
      <c r="H34" s="35"/>
      <c r="J34" s="37" t="s">
        <v>88</v>
      </c>
      <c r="K34" s="200" t="s">
        <v>32</v>
      </c>
      <c r="L34" s="622" t="s">
        <v>32</v>
      </c>
    </row>
    <row r="35" spans="2:12" s="34" customFormat="1" ht="30.65" customHeight="1">
      <c r="B35" s="202" t="s">
        <v>90</v>
      </c>
      <c r="C35" s="753" t="s">
        <v>32</v>
      </c>
      <c r="D35" s="401" t="s">
        <v>32</v>
      </c>
      <c r="E35" s="401" t="s">
        <v>32</v>
      </c>
      <c r="F35" s="401" t="s">
        <v>32</v>
      </c>
      <c r="H35" s="35"/>
      <c r="J35" s="37" t="s">
        <v>90</v>
      </c>
      <c r="K35" s="200" t="s">
        <v>32</v>
      </c>
      <c r="L35" s="622" t="s">
        <v>32</v>
      </c>
    </row>
    <row r="36" spans="2:12" s="34" customFormat="1" ht="19" thickBot="1">
      <c r="B36" s="771" t="s">
        <v>92</v>
      </c>
      <c r="C36" s="753" t="s">
        <v>32</v>
      </c>
      <c r="D36" s="401" t="s">
        <v>32</v>
      </c>
      <c r="E36" s="401" t="s">
        <v>32</v>
      </c>
      <c r="F36" s="401" t="s">
        <v>32</v>
      </c>
      <c r="H36" s="35"/>
      <c r="J36" s="75" t="s">
        <v>92</v>
      </c>
      <c r="K36" s="137" t="s">
        <v>32</v>
      </c>
      <c r="L36" s="623" t="s">
        <v>32</v>
      </c>
    </row>
    <row r="37" spans="2:12" s="34" customFormat="1" ht="18.5">
      <c r="B37" s="34" t="str">
        <f>Cholera!B37</f>
        <v>2 Source: UNICEF PRODUCT MENU FOR VACCINES SUPPLIED BY UNICEF FOR GAVI, THE VACCINE ALLIANCE (https://www.unicef.org/supply/media/25621/file/Product-Menu-All-Vaccines-May-2026.pdf)</v>
      </c>
      <c r="H37" s="35"/>
      <c r="J37" s="34" t="str">
        <f>B36</f>
        <v>Vaccine price commitments</v>
      </c>
    </row>
    <row r="38" spans="2:12" s="34" customFormat="1" ht="18.5">
      <c r="B38" s="34" t="str">
        <f>Cholera!B38</f>
        <v>3 Source: WHO position paper: http://www.who.int/immunization/documents/positionpapers/en/</v>
      </c>
      <c r="H38" s="35"/>
      <c r="J38" s="34" t="str">
        <f>B37</f>
        <v>2 Source: UNICEF PRODUCT MENU FOR VACCINES SUPPLIED BY UNICEF FOR GAVI, THE VACCINE ALLIANCE (https://www.unicef.org/supply/media/25621/file/Product-Menu-All-Vaccines-May-2026.pdf)</v>
      </c>
    </row>
    <row r="39" spans="2:12" s="34" customFormat="1" ht="18.5">
      <c r="B39" s="34" t="str">
        <f>Cholera!B39</f>
        <v xml:space="preserve">4 Source: Gavi Secretariat, see definitions tab for details </v>
      </c>
      <c r="H39" s="35"/>
      <c r="J39" s="34" t="str">
        <f>B38</f>
        <v>3 Source: WHO position paper: http://www.who.int/immunization/documents/positionpapers/en/</v>
      </c>
    </row>
    <row r="40" spans="2:12" s="34" customFormat="1" ht="18.5">
      <c r="B40" s="34" t="str">
        <f>Cholera!B40</f>
        <v>5 Source: Review of WHO vaccine wastage rate tool, 2021</v>
      </c>
      <c r="H40" s="35"/>
      <c r="J40" s="34" t="str">
        <f>B39</f>
        <v xml:space="preserve">4 Source: Gavi Secretariat, see definitions tab for details </v>
      </c>
    </row>
    <row r="41" spans="2:12" s="34" customFormat="1" ht="18.5">
      <c r="H41" s="35"/>
      <c r="J41" s="34" t="str">
        <f>B40</f>
        <v>5 Source: Review of WHO vaccine wastage rate tool, 2021</v>
      </c>
    </row>
    <row r="42" spans="2:12" s="34" customFormat="1" ht="18.5">
      <c r="H42" s="35"/>
    </row>
    <row r="43" spans="2:12" s="34" customFormat="1" ht="18.5">
      <c r="H43" s="35"/>
    </row>
    <row r="44" spans="2:12" s="34" customFormat="1" ht="18.5">
      <c r="H44" s="35"/>
    </row>
    <row r="45" spans="2:12" s="34" customFormat="1" ht="18.5">
      <c r="H45" s="35"/>
    </row>
    <row r="46" spans="2:12" s="34" customFormat="1" ht="18.5">
      <c r="H46" s="35"/>
    </row>
    <row r="47" spans="2:12" s="34" customFormat="1" ht="18.5">
      <c r="H47" s="35"/>
    </row>
    <row r="48" spans="2:12" s="34" customFormat="1" ht="18.5">
      <c r="H48" s="35"/>
    </row>
    <row r="49" spans="8:8" s="34" customFormat="1" ht="18.5">
      <c r="H49" s="35"/>
    </row>
    <row r="50" spans="8:8" s="34" customFormat="1" ht="18.5">
      <c r="H50" s="35"/>
    </row>
    <row r="51" spans="8:8" s="34" customFormat="1" ht="18.5">
      <c r="H51" s="35"/>
    </row>
    <row r="52" spans="8:8" s="34" customFormat="1" ht="18.5">
      <c r="H52" s="35"/>
    </row>
    <row r="53" spans="8:8" s="34" customFormat="1" ht="18.5">
      <c r="H53" s="35"/>
    </row>
    <row r="54" spans="8:8" s="34" customFormat="1" ht="18.5">
      <c r="H54" s="35"/>
    </row>
    <row r="55" spans="8:8" s="34" customFormat="1" ht="18.5">
      <c r="H55" s="35"/>
    </row>
    <row r="56" spans="8:8" s="34" customFormat="1" ht="18.5">
      <c r="H56" s="35"/>
    </row>
    <row r="57" spans="8:8" s="34" customFormat="1" ht="18.5">
      <c r="H57" s="35"/>
    </row>
    <row r="58" spans="8:8" s="34" customFormat="1" ht="18.5">
      <c r="H58" s="35"/>
    </row>
    <row r="59" spans="8:8" s="34" customFormat="1" ht="18.5">
      <c r="H59" s="35"/>
    </row>
  </sheetData>
  <mergeCells count="30">
    <mergeCell ref="K20:L20"/>
    <mergeCell ref="K14:L14"/>
    <mergeCell ref="E14:F14"/>
    <mergeCell ref="E15:F15"/>
    <mergeCell ref="E18:F18"/>
    <mergeCell ref="C20:F20"/>
    <mergeCell ref="C19:F19"/>
    <mergeCell ref="K19:L19"/>
    <mergeCell ref="C8:F8"/>
    <mergeCell ref="K8:L8"/>
    <mergeCell ref="J2:K2"/>
    <mergeCell ref="J3:K5"/>
    <mergeCell ref="B4:C5"/>
    <mergeCell ref="C7:F7"/>
    <mergeCell ref="K7:L7"/>
    <mergeCell ref="C9:F9"/>
    <mergeCell ref="K9:L9"/>
    <mergeCell ref="C10:F10"/>
    <mergeCell ref="K10:L10"/>
    <mergeCell ref="K11:L11"/>
    <mergeCell ref="C12:F12"/>
    <mergeCell ref="K12:L12"/>
    <mergeCell ref="K15:L15"/>
    <mergeCell ref="K18:L18"/>
    <mergeCell ref="K16:L16"/>
    <mergeCell ref="K17:L17"/>
    <mergeCell ref="K13:L13"/>
    <mergeCell ref="C14:D14"/>
    <mergeCell ref="C15:D15"/>
    <mergeCell ref="C18:D18"/>
  </mergeCells>
  <hyperlinks>
    <hyperlink ref="K33" r:id="rId1" xr:uid="{2077FEAB-4AA0-4D0A-AD40-7C3EC5D9328F}"/>
    <hyperlink ref="L33" r:id="rId2" xr:uid="{8D1A3FA3-C7FF-4F1B-A2A3-68A9E0648E81}"/>
    <hyperlink ref="C33" r:id="rId3" xr:uid="{495916BD-5718-4F3A-BC35-43221805ECA1}"/>
    <hyperlink ref="F33" r:id="rId4" xr:uid="{4DB2F453-715E-4A3F-9C9C-F5C058C2DBAC}"/>
    <hyperlink ref="D33" r:id="rId5" xr:uid="{6591DB45-5681-4A55-AEE2-577CDB4E4CBC}"/>
    <hyperlink ref="E33" r:id="rId6" xr:uid="{6B81E9A7-F626-4D53-B492-A046BFB3EFEE}"/>
  </hyperlinks>
  <pageMargins left="0.25" right="0.25" top="0.75" bottom="0.75" header="0.3" footer="0.3"/>
  <pageSetup paperSize="8" scale="16" orientation="landscape" r:id="rId7"/>
  <drawing r:id="rId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2:T64"/>
  <sheetViews>
    <sheetView showGridLines="0" topLeftCell="A2" zoomScale="55" zoomScaleNormal="55" workbookViewId="0">
      <selection activeCell="H29" sqref="H29"/>
    </sheetView>
  </sheetViews>
  <sheetFormatPr defaultRowHeight="14.5"/>
  <cols>
    <col min="2" max="2" width="78.36328125" customWidth="1"/>
    <col min="3" max="3" width="55.453125" style="176" customWidth="1"/>
    <col min="4" max="4" width="50.6328125" style="176" customWidth="1"/>
    <col min="5" max="8" width="46.453125" customWidth="1"/>
    <col min="9" max="10" width="59.54296875" customWidth="1"/>
    <col min="11" max="11" width="41.6328125" customWidth="1"/>
    <col min="12" max="12" width="9.36328125" style="10"/>
    <col min="13" max="13" width="9.453125" customWidth="1"/>
    <col min="14" max="14" width="76.36328125" customWidth="1"/>
    <col min="15" max="15" width="62.36328125" customWidth="1"/>
    <col min="16" max="16" width="71.36328125" style="176" bestFit="1" customWidth="1"/>
    <col min="17" max="18" width="71.36328125" style="176" customWidth="1"/>
    <col min="19" max="20" width="44.6328125" style="176" customWidth="1"/>
  </cols>
  <sheetData>
    <row r="2" spans="2:20" ht="47.25" customHeight="1">
      <c r="B2" s="1213" t="str">
        <f>Cholera!B2</f>
        <v>ON THE                              MENU</v>
      </c>
      <c r="C2" s="1213"/>
      <c r="D2" s="1213"/>
      <c r="E2" s="266"/>
      <c r="F2" s="266"/>
      <c r="G2" s="266"/>
      <c r="H2" s="266"/>
      <c r="I2" s="266"/>
      <c r="J2" s="266"/>
      <c r="K2" s="13"/>
      <c r="L2" s="19"/>
      <c r="M2" s="13"/>
      <c r="N2" s="17" t="str">
        <f>Cholera!Z2</f>
        <v>OTHER PREQUALIFIED VACCINES NOT ON THE GAVI MENU</v>
      </c>
      <c r="O2" s="17"/>
    </row>
    <row r="3" spans="2:20" ht="15" customHeight="1">
      <c r="B3" s="34"/>
      <c r="C3" s="91"/>
      <c r="D3" s="91"/>
      <c r="E3" s="34"/>
      <c r="F3" s="34"/>
      <c r="G3" s="34"/>
      <c r="H3" s="34"/>
      <c r="I3" s="34"/>
      <c r="J3" s="34"/>
      <c r="K3" s="34"/>
      <c r="L3" s="35"/>
      <c r="M3" s="34"/>
      <c r="N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O3" s="1162"/>
    </row>
    <row r="4" spans="2:20" ht="31.5" customHeight="1">
      <c r="B4" s="1162" t="str">
        <f>Cholera!B4</f>
        <v xml:space="preserve">The vaccines listed below are currently offered by Gavi and listed in the country application portal.   
</v>
      </c>
      <c r="C4" s="177"/>
      <c r="D4" s="91"/>
      <c r="E4" s="34"/>
      <c r="F4" s="34"/>
      <c r="G4" s="34"/>
      <c r="H4" s="34"/>
      <c r="I4" s="34"/>
      <c r="J4" s="34"/>
      <c r="K4" s="34"/>
      <c r="L4" s="35"/>
      <c r="M4" s="34"/>
      <c r="N4" s="1162"/>
      <c r="O4" s="1162"/>
    </row>
    <row r="5" spans="2:20" ht="18.5">
      <c r="B5" s="1162"/>
      <c r="C5" s="177"/>
      <c r="D5" s="92"/>
      <c r="E5" s="80"/>
      <c r="F5" s="80"/>
      <c r="G5" s="80"/>
      <c r="H5" s="80"/>
      <c r="I5" s="80"/>
      <c r="J5" s="80"/>
      <c r="K5" s="34"/>
      <c r="L5" s="35"/>
      <c r="M5" s="34"/>
      <c r="N5" s="1162"/>
      <c r="O5" s="1162"/>
    </row>
    <row r="6" spans="2:20" ht="19" thickBot="1">
      <c r="B6" s="34"/>
      <c r="C6" s="92"/>
      <c r="D6" s="92"/>
      <c r="E6" s="80"/>
      <c r="F6" s="80"/>
      <c r="G6" s="80"/>
      <c r="H6" s="80"/>
      <c r="I6" s="80"/>
      <c r="J6" s="80"/>
      <c r="K6" s="34"/>
      <c r="L6" s="35"/>
      <c r="M6" s="34"/>
      <c r="N6" s="34"/>
      <c r="O6" s="34"/>
    </row>
    <row r="7" spans="2:20" ht="21">
      <c r="B7" s="3" t="s">
        <v>16</v>
      </c>
      <c r="C7" s="1477" t="s">
        <v>806</v>
      </c>
      <c r="D7" s="1352"/>
      <c r="E7" s="1352"/>
      <c r="F7" s="1352"/>
      <c r="G7" s="1352"/>
      <c r="H7" s="1352"/>
      <c r="I7" s="1352"/>
      <c r="J7" s="1353"/>
      <c r="K7" s="34"/>
      <c r="L7" s="35"/>
      <c r="M7" s="34"/>
      <c r="N7" s="14" t="s">
        <v>16</v>
      </c>
      <c r="O7" s="1475" t="s">
        <v>806</v>
      </c>
      <c r="P7" s="1977"/>
      <c r="Q7" s="1977"/>
      <c r="R7" s="1977"/>
      <c r="S7" s="1977"/>
      <c r="T7" s="1476"/>
    </row>
    <row r="8" spans="2:20" ht="21">
      <c r="B8" s="4" t="s">
        <v>18</v>
      </c>
      <c r="C8" s="1690" t="s">
        <v>807</v>
      </c>
      <c r="D8" s="2004"/>
      <c r="E8" s="1690" t="s">
        <v>807</v>
      </c>
      <c r="F8" s="1575"/>
      <c r="G8" s="1575"/>
      <c r="H8" s="1575"/>
      <c r="I8" s="1997" t="s">
        <v>808</v>
      </c>
      <c r="J8" s="1998"/>
      <c r="K8" s="34"/>
      <c r="L8" s="35"/>
      <c r="M8" s="34"/>
      <c r="N8" s="15" t="s">
        <v>18</v>
      </c>
      <c r="O8" s="949" t="s">
        <v>807</v>
      </c>
      <c r="P8" s="950" t="s">
        <v>809</v>
      </c>
      <c r="Q8" s="1978" t="s">
        <v>808</v>
      </c>
      <c r="R8" s="1979"/>
      <c r="S8" s="1979"/>
      <c r="T8" s="1980"/>
    </row>
    <row r="9" spans="2:20" ht="21">
      <c r="B9" s="4" t="s">
        <v>20</v>
      </c>
      <c r="C9" s="1178" t="s">
        <v>810</v>
      </c>
      <c r="D9" s="1167"/>
      <c r="E9" s="1178" t="s">
        <v>811</v>
      </c>
      <c r="F9" s="1166"/>
      <c r="G9" s="1166"/>
      <c r="H9" s="1166"/>
      <c r="I9" s="1992" t="s">
        <v>812</v>
      </c>
      <c r="J9" s="1993"/>
      <c r="K9" s="34"/>
      <c r="L9" s="35"/>
      <c r="M9" s="34"/>
      <c r="N9" s="15" t="s">
        <v>20</v>
      </c>
      <c r="O9" s="12" t="s">
        <v>810</v>
      </c>
      <c r="P9" s="12" t="s">
        <v>813</v>
      </c>
      <c r="Q9" s="1217" t="s">
        <v>812</v>
      </c>
      <c r="R9" s="1218"/>
      <c r="S9" s="1218"/>
      <c r="T9" s="1219"/>
    </row>
    <row r="10" spans="2:20" ht="50.25" customHeight="1">
      <c r="B10" s="5" t="s">
        <v>38</v>
      </c>
      <c r="C10" s="1335" t="s">
        <v>814</v>
      </c>
      <c r="D10" s="1137"/>
      <c r="E10" s="1312" t="s">
        <v>815</v>
      </c>
      <c r="F10" s="1225"/>
      <c r="G10" s="1225"/>
      <c r="H10" s="1225"/>
      <c r="I10" s="1999" t="s">
        <v>815</v>
      </c>
      <c r="J10" s="2000"/>
      <c r="K10" s="34"/>
      <c r="L10" s="35"/>
      <c r="M10" s="34"/>
      <c r="N10" s="16" t="s">
        <v>38</v>
      </c>
      <c r="O10" s="25" t="s">
        <v>814</v>
      </c>
      <c r="P10" s="25" t="s">
        <v>815</v>
      </c>
      <c r="Q10" s="1227" t="s">
        <v>815</v>
      </c>
      <c r="R10" s="1228"/>
      <c r="S10" s="1228"/>
      <c r="T10" s="1229"/>
    </row>
    <row r="11" spans="2:20" ht="21">
      <c r="B11" s="68" t="s">
        <v>47</v>
      </c>
      <c r="C11" s="2006" t="s">
        <v>462</v>
      </c>
      <c r="D11" s="2007"/>
      <c r="E11" s="1672" t="s">
        <v>816</v>
      </c>
      <c r="F11" s="2003"/>
      <c r="G11" s="2003"/>
      <c r="H11" s="2003"/>
      <c r="I11" s="2001" t="s">
        <v>733</v>
      </c>
      <c r="J11" s="2002"/>
      <c r="K11" s="34"/>
      <c r="L11" s="35"/>
      <c r="M11" s="34"/>
      <c r="N11" s="69" t="s">
        <v>47</v>
      </c>
      <c r="O11" s="70" t="s">
        <v>462</v>
      </c>
      <c r="P11" s="70" t="s">
        <v>817</v>
      </c>
      <c r="Q11" s="1981" t="s">
        <v>733</v>
      </c>
      <c r="R11" s="1982"/>
      <c r="S11" s="1982"/>
      <c r="T11" s="1983"/>
    </row>
    <row r="12" spans="2:20" ht="21" customHeight="1">
      <c r="B12" s="68" t="s">
        <v>50</v>
      </c>
      <c r="C12" s="2005" t="s">
        <v>818</v>
      </c>
      <c r="D12" s="1482"/>
      <c r="E12" s="1987" t="s">
        <v>819</v>
      </c>
      <c r="F12" s="1987"/>
      <c r="G12" s="1987" t="s">
        <v>820</v>
      </c>
      <c r="H12" s="1987"/>
      <c r="I12" s="1995" t="s">
        <v>821</v>
      </c>
      <c r="J12" s="1996"/>
      <c r="K12" s="34"/>
      <c r="L12" s="35"/>
      <c r="M12" s="34"/>
      <c r="N12" s="69" t="s">
        <v>50</v>
      </c>
      <c r="O12" s="32" t="s">
        <v>822</v>
      </c>
      <c r="P12" s="32" t="s">
        <v>823</v>
      </c>
      <c r="Q12" s="1971" t="s">
        <v>824</v>
      </c>
      <c r="R12" s="1972"/>
      <c r="S12" s="1971" t="s">
        <v>825</v>
      </c>
      <c r="T12" s="1984"/>
    </row>
    <row r="13" spans="2:20" ht="21">
      <c r="B13" s="4" t="s">
        <v>55</v>
      </c>
      <c r="C13" s="1178" t="s">
        <v>152</v>
      </c>
      <c r="D13" s="1167"/>
      <c r="E13" s="1991" t="s">
        <v>227</v>
      </c>
      <c r="F13" s="1991"/>
      <c r="G13" s="1991" t="s">
        <v>227</v>
      </c>
      <c r="H13" s="1991"/>
      <c r="I13" s="1992" t="s">
        <v>227</v>
      </c>
      <c r="J13" s="1993"/>
      <c r="K13" s="34"/>
      <c r="L13" s="35"/>
      <c r="M13" s="34"/>
      <c r="N13" s="15" t="s">
        <v>55</v>
      </c>
      <c r="O13" s="12" t="s">
        <v>152</v>
      </c>
      <c r="P13" s="12" t="s">
        <v>153</v>
      </c>
      <c r="Q13" s="1973" t="s">
        <v>227</v>
      </c>
      <c r="R13" s="1974"/>
      <c r="S13" s="1973" t="s">
        <v>227</v>
      </c>
      <c r="T13" s="1985"/>
    </row>
    <row r="14" spans="2:20" ht="21">
      <c r="B14" s="4" t="s">
        <v>58</v>
      </c>
      <c r="C14" s="1734" t="s">
        <v>156</v>
      </c>
      <c r="D14" s="1990"/>
      <c r="E14" s="1988" t="s">
        <v>234</v>
      </c>
      <c r="F14" s="1989"/>
      <c r="G14" s="1988" t="s">
        <v>234</v>
      </c>
      <c r="H14" s="1989"/>
      <c r="I14" s="1988" t="s">
        <v>234</v>
      </c>
      <c r="J14" s="1994"/>
      <c r="K14" s="34"/>
      <c r="L14" s="35"/>
      <c r="M14" s="34"/>
      <c r="N14" s="15" t="s">
        <v>58</v>
      </c>
      <c r="O14" s="12" t="s">
        <v>156</v>
      </c>
      <c r="P14" s="12" t="s">
        <v>826</v>
      </c>
      <c r="Q14" s="1975" t="s">
        <v>827</v>
      </c>
      <c r="R14" s="1976"/>
      <c r="S14" s="1975" t="s">
        <v>827</v>
      </c>
      <c r="T14" s="1986"/>
    </row>
    <row r="15" spans="2:20" ht="55.5">
      <c r="B15" s="30" t="s">
        <v>25</v>
      </c>
      <c r="C15" s="262" t="s">
        <v>828</v>
      </c>
      <c r="D15" s="260" t="s">
        <v>829</v>
      </c>
      <c r="E15" s="260" t="s">
        <v>830</v>
      </c>
      <c r="F15" s="260" t="s">
        <v>831</v>
      </c>
      <c r="G15" s="260" t="s">
        <v>832</v>
      </c>
      <c r="H15" s="260" t="s">
        <v>833</v>
      </c>
      <c r="I15" s="315" t="s">
        <v>834</v>
      </c>
      <c r="J15" s="951" t="s">
        <v>835</v>
      </c>
      <c r="K15" s="34"/>
      <c r="L15" s="35"/>
      <c r="M15" s="34"/>
      <c r="N15" s="28" t="s">
        <v>25</v>
      </c>
      <c r="O15" s="29" t="s">
        <v>836</v>
      </c>
      <c r="P15" s="29" t="s">
        <v>837</v>
      </c>
      <c r="Q15" s="536" t="s">
        <v>838</v>
      </c>
      <c r="R15" s="536" t="s">
        <v>839</v>
      </c>
      <c r="S15" s="975" t="s">
        <v>840</v>
      </c>
      <c r="T15" s="976" t="s">
        <v>841</v>
      </c>
    </row>
    <row r="16" spans="2:20" ht="21">
      <c r="B16" s="281" t="s">
        <v>1050</v>
      </c>
      <c r="C16" s="319" t="s">
        <v>1065</v>
      </c>
      <c r="D16" s="385" t="s">
        <v>1123</v>
      </c>
      <c r="E16" s="349" t="s">
        <v>1068</v>
      </c>
      <c r="F16" s="349" t="s">
        <v>1068</v>
      </c>
      <c r="G16" s="349" t="s">
        <v>842</v>
      </c>
      <c r="H16" s="415" t="s">
        <v>1103</v>
      </c>
      <c r="I16" s="331" t="s">
        <v>843</v>
      </c>
      <c r="J16" s="947" t="s">
        <v>30</v>
      </c>
      <c r="K16" s="34"/>
      <c r="L16" s="35"/>
      <c r="M16" s="34"/>
      <c r="N16" s="16" t="s">
        <v>1046</v>
      </c>
      <c r="O16" s="12" t="s">
        <v>32</v>
      </c>
      <c r="P16" s="12" t="s">
        <v>32</v>
      </c>
      <c r="Q16" s="356" t="s">
        <v>32</v>
      </c>
      <c r="R16" s="356" t="s">
        <v>32</v>
      </c>
      <c r="S16" s="977" t="s">
        <v>32</v>
      </c>
      <c r="T16" s="978" t="s">
        <v>32</v>
      </c>
    </row>
    <row r="17" spans="2:20" ht="18.5">
      <c r="B17" s="1025" t="s">
        <v>35</v>
      </c>
      <c r="C17" s="351" t="s">
        <v>136</v>
      </c>
      <c r="D17" s="351" t="s">
        <v>136</v>
      </c>
      <c r="E17" s="351" t="s">
        <v>136</v>
      </c>
      <c r="F17" s="351" t="s">
        <v>136</v>
      </c>
      <c r="G17" s="351" t="s">
        <v>136</v>
      </c>
      <c r="H17" s="351" t="s">
        <v>136</v>
      </c>
      <c r="I17" s="351" t="s">
        <v>136</v>
      </c>
      <c r="J17" s="853" t="s">
        <v>136</v>
      </c>
      <c r="K17" s="34"/>
      <c r="L17" s="35"/>
      <c r="M17" s="34"/>
      <c r="N17" s="37" t="s">
        <v>35</v>
      </c>
      <c r="O17" s="12" t="s">
        <v>32</v>
      </c>
      <c r="P17" s="12" t="s">
        <v>32</v>
      </c>
      <c r="Q17" s="355" t="s">
        <v>32</v>
      </c>
      <c r="R17" s="537" t="s">
        <v>32</v>
      </c>
      <c r="S17" s="979" t="s">
        <v>32</v>
      </c>
      <c r="T17" s="980" t="s">
        <v>32</v>
      </c>
    </row>
    <row r="18" spans="2:20" ht="21">
      <c r="B18" s="396" t="s">
        <v>1066</v>
      </c>
      <c r="C18" s="530">
        <f>2.05*1.2</f>
        <v>2.4599999999999995</v>
      </c>
      <c r="D18" s="530">
        <f>1.7*1.2</f>
        <v>2.04</v>
      </c>
      <c r="E18" s="162">
        <v>0.7</v>
      </c>
      <c r="F18" s="162">
        <v>0.5</v>
      </c>
      <c r="G18" s="261" t="s">
        <v>32</v>
      </c>
      <c r="H18" s="261">
        <v>1.1499999999999999</v>
      </c>
      <c r="I18" s="316" t="s">
        <v>32</v>
      </c>
      <c r="J18" s="952">
        <v>0.8</v>
      </c>
      <c r="K18" s="34"/>
      <c r="L18" s="35"/>
      <c r="M18" s="34"/>
      <c r="N18" s="61" t="s">
        <v>1054</v>
      </c>
      <c r="O18" s="72" t="s">
        <v>32</v>
      </c>
      <c r="P18" s="72" t="s">
        <v>32</v>
      </c>
      <c r="Q18" s="969" t="s">
        <v>32</v>
      </c>
      <c r="R18" s="969" t="s">
        <v>32</v>
      </c>
      <c r="S18" s="981" t="s">
        <v>32</v>
      </c>
      <c r="T18" s="982" t="s">
        <v>32</v>
      </c>
    </row>
    <row r="19" spans="2:20" ht="18.5">
      <c r="B19" s="396" t="s">
        <v>42</v>
      </c>
      <c r="C19" s="369">
        <v>2</v>
      </c>
      <c r="D19" s="369">
        <v>2</v>
      </c>
      <c r="E19" s="360">
        <v>3</v>
      </c>
      <c r="F19" s="360">
        <v>3</v>
      </c>
      <c r="G19" s="360">
        <v>3</v>
      </c>
      <c r="H19" s="385">
        <v>3</v>
      </c>
      <c r="I19" s="351">
        <v>3</v>
      </c>
      <c r="J19" s="853">
        <v>3</v>
      </c>
      <c r="K19" s="34"/>
      <c r="L19" s="35"/>
      <c r="M19" s="34"/>
      <c r="N19" s="61" t="s">
        <v>42</v>
      </c>
      <c r="O19" s="154">
        <v>2</v>
      </c>
      <c r="P19" s="154">
        <v>3</v>
      </c>
      <c r="Q19" s="537">
        <v>3</v>
      </c>
      <c r="R19" s="537">
        <v>3</v>
      </c>
      <c r="S19" s="979">
        <v>3</v>
      </c>
      <c r="T19" s="980">
        <v>3</v>
      </c>
    </row>
    <row r="20" spans="2:20" ht="21">
      <c r="B20" s="397" t="s">
        <v>1057</v>
      </c>
      <c r="C20" s="363">
        <f>C18*2</f>
        <v>4.919999999999999</v>
      </c>
      <c r="D20" s="363">
        <f>D18*2</f>
        <v>4.08</v>
      </c>
      <c r="E20" s="162">
        <f t="shared" ref="E20:F20" si="0">E18*E19</f>
        <v>2.0999999999999996</v>
      </c>
      <c r="F20" s="162">
        <f t="shared" si="0"/>
        <v>1.5</v>
      </c>
      <c r="G20" s="261" t="s">
        <v>32</v>
      </c>
      <c r="H20" s="261">
        <f>H18*H19</f>
        <v>3.4499999999999997</v>
      </c>
      <c r="I20" s="316" t="s">
        <v>32</v>
      </c>
      <c r="J20" s="952">
        <f t="shared" ref="J20" si="1">J18*J19</f>
        <v>2.4000000000000004</v>
      </c>
      <c r="K20" s="34"/>
      <c r="L20" s="35"/>
      <c r="M20" s="34"/>
      <c r="N20" s="64" t="s">
        <v>1055</v>
      </c>
      <c r="O20" s="72" t="s">
        <v>32</v>
      </c>
      <c r="P20" s="72" t="s">
        <v>32</v>
      </c>
      <c r="Q20" s="969" t="s">
        <v>32</v>
      </c>
      <c r="R20" s="969" t="s">
        <v>32</v>
      </c>
      <c r="S20" s="981" t="s">
        <v>32</v>
      </c>
      <c r="T20" s="982" t="s">
        <v>32</v>
      </c>
    </row>
    <row r="21" spans="2:20" ht="21.5" thickBot="1">
      <c r="B21" s="397" t="s">
        <v>106</v>
      </c>
      <c r="C21" s="364">
        <v>0.04</v>
      </c>
      <c r="D21" s="364">
        <v>0.04</v>
      </c>
      <c r="E21" s="329">
        <v>0.14000000000000001</v>
      </c>
      <c r="F21" s="329">
        <v>0.2</v>
      </c>
      <c r="G21" s="329">
        <v>0.04</v>
      </c>
      <c r="H21" s="329">
        <v>0.14000000000000001</v>
      </c>
      <c r="I21" s="330">
        <v>0.04</v>
      </c>
      <c r="J21" s="1101">
        <v>0.13</v>
      </c>
      <c r="K21" s="34"/>
      <c r="L21" s="35"/>
      <c r="M21" s="34"/>
      <c r="N21" s="64" t="s">
        <v>44</v>
      </c>
      <c r="O21" s="72" t="s">
        <v>32</v>
      </c>
      <c r="P21" s="72" t="s">
        <v>32</v>
      </c>
      <c r="Q21" s="970" t="s">
        <v>32</v>
      </c>
      <c r="R21" s="970" t="s">
        <v>32</v>
      </c>
      <c r="S21" s="983" t="s">
        <v>32</v>
      </c>
      <c r="T21" s="984" t="s">
        <v>32</v>
      </c>
    </row>
    <row r="22" spans="2:20" ht="21.5" thickBot="1">
      <c r="B22" s="397" t="s">
        <v>107</v>
      </c>
      <c r="C22" s="350">
        <v>0.04</v>
      </c>
      <c r="D22" s="350">
        <v>0.04</v>
      </c>
      <c r="E22" s="1103">
        <v>0.14000000000000001</v>
      </c>
      <c r="F22" s="1103">
        <v>0.2</v>
      </c>
      <c r="G22" s="1103">
        <v>0.04</v>
      </c>
      <c r="H22" s="1103">
        <v>0.14000000000000001</v>
      </c>
      <c r="I22" s="317">
        <v>0.04</v>
      </c>
      <c r="J22" s="1102">
        <v>0.13</v>
      </c>
      <c r="K22" s="34"/>
      <c r="L22" s="35"/>
      <c r="M22" s="34"/>
      <c r="N22" s="64" t="s">
        <v>45</v>
      </c>
      <c r="O22" s="66" t="s">
        <v>32</v>
      </c>
      <c r="P22" s="66" t="s">
        <v>32</v>
      </c>
      <c r="Q22" s="970" t="s">
        <v>32</v>
      </c>
      <c r="R22" s="970" t="s">
        <v>32</v>
      </c>
      <c r="S22" s="983" t="s">
        <v>32</v>
      </c>
      <c r="T22" s="984" t="s">
        <v>32</v>
      </c>
    </row>
    <row r="23" spans="2:20" ht="21">
      <c r="B23" s="397" t="s">
        <v>1067</v>
      </c>
      <c r="C23" s="389">
        <f>C20/(1-C22)</f>
        <v>5.1249999999999991</v>
      </c>
      <c r="D23" s="389">
        <f>D20/(1-D22)</f>
        <v>4.25</v>
      </c>
      <c r="E23" s="162">
        <f t="shared" ref="E23:F23" si="2">E20/(1-E22)</f>
        <v>2.4418604651162785</v>
      </c>
      <c r="F23" s="261">
        <f t="shared" si="2"/>
        <v>1.875</v>
      </c>
      <c r="G23" s="261" t="s">
        <v>32</v>
      </c>
      <c r="H23" s="261">
        <f>H20/(1-H22)</f>
        <v>4.0116279069767442</v>
      </c>
      <c r="I23" s="316" t="s">
        <v>32</v>
      </c>
      <c r="J23" s="952">
        <f t="shared" ref="J23" si="3">J20/(1-J22)</f>
        <v>2.758620689655173</v>
      </c>
      <c r="K23" s="34"/>
      <c r="L23" s="35"/>
      <c r="M23" s="34"/>
      <c r="N23" s="64" t="s">
        <v>1071</v>
      </c>
      <c r="O23" s="65" t="s">
        <v>32</v>
      </c>
      <c r="P23" s="65" t="s">
        <v>32</v>
      </c>
      <c r="Q23" s="969" t="s">
        <v>32</v>
      </c>
      <c r="R23" s="969" t="s">
        <v>32</v>
      </c>
      <c r="S23" s="981" t="s">
        <v>32</v>
      </c>
      <c r="T23" s="982" t="s">
        <v>32</v>
      </c>
    </row>
    <row r="24" spans="2:20" ht="21">
      <c r="B24" s="4" t="s">
        <v>61</v>
      </c>
      <c r="C24" s="352">
        <v>39884</v>
      </c>
      <c r="D24" s="278">
        <v>43510</v>
      </c>
      <c r="E24" s="318">
        <v>43105</v>
      </c>
      <c r="F24" s="318">
        <v>43105</v>
      </c>
      <c r="G24" s="318">
        <v>44365</v>
      </c>
      <c r="H24" s="1068">
        <v>44365</v>
      </c>
      <c r="I24" s="318">
        <v>44245</v>
      </c>
      <c r="J24" s="953">
        <v>44477</v>
      </c>
      <c r="K24" s="34"/>
      <c r="L24" s="35"/>
      <c r="M24" s="34"/>
      <c r="N24" s="15" t="s">
        <v>61</v>
      </c>
      <c r="O24" s="74">
        <v>39884</v>
      </c>
      <c r="P24" s="74">
        <v>39728</v>
      </c>
      <c r="Q24" s="971">
        <v>43364</v>
      </c>
      <c r="R24" s="972">
        <v>43364</v>
      </c>
      <c r="S24" s="985">
        <v>43858</v>
      </c>
      <c r="T24" s="986">
        <v>43858</v>
      </c>
    </row>
    <row r="25" spans="2:20" ht="21">
      <c r="B25" s="4" t="s">
        <v>62</v>
      </c>
      <c r="C25" s="393" t="s">
        <v>844</v>
      </c>
      <c r="D25" s="393" t="s">
        <v>844</v>
      </c>
      <c r="E25" s="360" t="s">
        <v>844</v>
      </c>
      <c r="F25" s="360" t="s">
        <v>844</v>
      </c>
      <c r="G25" s="360" t="s">
        <v>844</v>
      </c>
      <c r="H25" s="360" t="s">
        <v>844</v>
      </c>
      <c r="I25" s="351" t="s">
        <v>844</v>
      </c>
      <c r="J25" s="853" t="s">
        <v>844</v>
      </c>
      <c r="K25" s="34"/>
      <c r="L25" s="35"/>
      <c r="M25" s="34"/>
      <c r="N25" s="15" t="s">
        <v>62</v>
      </c>
      <c r="O25" s="12" t="s">
        <v>845</v>
      </c>
      <c r="P25" s="12" t="s">
        <v>844</v>
      </c>
      <c r="Q25" s="537" t="s">
        <v>844</v>
      </c>
      <c r="R25" s="537" t="s">
        <v>844</v>
      </c>
      <c r="S25" s="979" t="s">
        <v>844</v>
      </c>
      <c r="T25" s="980" t="s">
        <v>844</v>
      </c>
    </row>
    <row r="26" spans="2:20" ht="42" customHeight="1">
      <c r="B26" s="4" t="s">
        <v>64</v>
      </c>
      <c r="C26" s="393" t="s">
        <v>846</v>
      </c>
      <c r="D26" s="263" t="s">
        <v>847</v>
      </c>
      <c r="E26" s="360" t="s">
        <v>848</v>
      </c>
      <c r="F26" s="360" t="s">
        <v>254</v>
      </c>
      <c r="G26" s="360" t="s">
        <v>849</v>
      </c>
      <c r="H26" s="360" t="s">
        <v>848</v>
      </c>
      <c r="I26" s="349" t="s">
        <v>850</v>
      </c>
      <c r="J26" s="718" t="s">
        <v>851</v>
      </c>
      <c r="K26" s="314"/>
      <c r="L26" s="35"/>
      <c r="M26" s="34"/>
      <c r="N26" s="15" t="s">
        <v>64</v>
      </c>
      <c r="O26" s="12" t="s">
        <v>852</v>
      </c>
      <c r="P26" s="12" t="s">
        <v>853</v>
      </c>
      <c r="Q26" s="538" t="s">
        <v>854</v>
      </c>
      <c r="R26" s="538" t="s">
        <v>855</v>
      </c>
      <c r="S26" s="977" t="s">
        <v>854</v>
      </c>
      <c r="T26" s="978" t="s">
        <v>855</v>
      </c>
    </row>
    <row r="27" spans="2:20" ht="64.5" customHeight="1">
      <c r="B27" s="4" t="s">
        <v>68</v>
      </c>
      <c r="C27" s="351" t="s">
        <v>69</v>
      </c>
      <c r="D27" s="351" t="s">
        <v>69</v>
      </c>
      <c r="E27" s="331" t="s">
        <v>856</v>
      </c>
      <c r="F27" s="331" t="s">
        <v>856</v>
      </c>
      <c r="G27" s="360" t="s">
        <v>329</v>
      </c>
      <c r="H27" s="360" t="s">
        <v>329</v>
      </c>
      <c r="I27" s="349" t="s">
        <v>857</v>
      </c>
      <c r="J27" s="947" t="s">
        <v>858</v>
      </c>
      <c r="K27" s="34"/>
      <c r="L27" s="35"/>
      <c r="M27" s="34"/>
      <c r="N27" s="15" t="s">
        <v>68</v>
      </c>
      <c r="O27" s="12" t="s">
        <v>70</v>
      </c>
      <c r="P27" s="12" t="s">
        <v>69</v>
      </c>
      <c r="Q27" s="538" t="s">
        <v>859</v>
      </c>
      <c r="R27" s="538" t="s">
        <v>859</v>
      </c>
      <c r="S27" s="977" t="s">
        <v>860</v>
      </c>
      <c r="T27" s="978" t="s">
        <v>860</v>
      </c>
    </row>
    <row r="28" spans="2:20" ht="99" customHeight="1">
      <c r="B28" s="4" t="s">
        <v>75</v>
      </c>
      <c r="C28" s="353" t="s">
        <v>861</v>
      </c>
      <c r="D28" s="331" t="s">
        <v>862</v>
      </c>
      <c r="E28" s="264" t="s">
        <v>863</v>
      </c>
      <c r="F28" s="331" t="s">
        <v>864</v>
      </c>
      <c r="G28" s="264" t="s">
        <v>865</v>
      </c>
      <c r="H28" s="264" t="s">
        <v>863</v>
      </c>
      <c r="I28" s="349" t="s">
        <v>866</v>
      </c>
      <c r="J28" s="718" t="s">
        <v>867</v>
      </c>
      <c r="K28" s="34"/>
      <c r="L28" s="35"/>
      <c r="M28" s="34"/>
      <c r="N28" s="15" t="s">
        <v>75</v>
      </c>
      <c r="O28" s="23" t="s">
        <v>868</v>
      </c>
      <c r="P28" s="23" t="s">
        <v>869</v>
      </c>
      <c r="Q28" s="538" t="s">
        <v>870</v>
      </c>
      <c r="R28" s="538" t="s">
        <v>871</v>
      </c>
      <c r="S28" s="977" t="s">
        <v>870</v>
      </c>
      <c r="T28" s="978" t="s">
        <v>871</v>
      </c>
    </row>
    <row r="29" spans="2:20" ht="99" customHeight="1">
      <c r="B29" s="4" t="s">
        <v>872</v>
      </c>
      <c r="C29" s="353" t="s">
        <v>873</v>
      </c>
      <c r="D29" s="264" t="s">
        <v>874</v>
      </c>
      <c r="E29" s="264" t="s">
        <v>875</v>
      </c>
      <c r="F29" s="331" t="s">
        <v>876</v>
      </c>
      <c r="G29" s="264" t="s">
        <v>877</v>
      </c>
      <c r="H29" s="264" t="s">
        <v>875</v>
      </c>
      <c r="I29" s="349" t="s">
        <v>878</v>
      </c>
      <c r="J29" s="718" t="s">
        <v>879</v>
      </c>
      <c r="K29" s="34"/>
      <c r="L29" s="35"/>
      <c r="M29" s="34"/>
      <c r="N29" s="15" t="s">
        <v>880</v>
      </c>
      <c r="O29" s="23" t="s">
        <v>881</v>
      </c>
      <c r="P29" s="23" t="s">
        <v>882</v>
      </c>
      <c r="Q29" s="538" t="s">
        <v>883</v>
      </c>
      <c r="R29" s="538" t="s">
        <v>884</v>
      </c>
      <c r="S29" s="977" t="s">
        <v>883</v>
      </c>
      <c r="T29" s="978" t="s">
        <v>884</v>
      </c>
    </row>
    <row r="30" spans="2:20" ht="99" customHeight="1">
      <c r="B30" s="5" t="s">
        <v>885</v>
      </c>
      <c r="C30" s="353" t="s">
        <v>886</v>
      </c>
      <c r="D30" s="264" t="s">
        <v>887</v>
      </c>
      <c r="E30" s="414" t="s">
        <v>888</v>
      </c>
      <c r="F30" s="386" t="s">
        <v>889</v>
      </c>
      <c r="G30" s="264" t="s">
        <v>890</v>
      </c>
      <c r="H30" s="414" t="s">
        <v>888</v>
      </c>
      <c r="I30" s="349" t="s">
        <v>891</v>
      </c>
      <c r="J30" s="718" t="s">
        <v>892</v>
      </c>
      <c r="K30" s="34"/>
      <c r="L30" s="35"/>
      <c r="M30" s="34"/>
      <c r="N30" s="15" t="s">
        <v>893</v>
      </c>
      <c r="O30" s="23" t="s">
        <v>32</v>
      </c>
      <c r="P30" s="23" t="s">
        <v>894</v>
      </c>
      <c r="Q30" s="538" t="s">
        <v>895</v>
      </c>
      <c r="R30" s="538" t="s">
        <v>896</v>
      </c>
      <c r="S30" s="977" t="s">
        <v>895</v>
      </c>
      <c r="T30" s="978" t="s">
        <v>897</v>
      </c>
    </row>
    <row r="31" spans="2:20" ht="93" customHeight="1">
      <c r="B31" s="4" t="s">
        <v>77</v>
      </c>
      <c r="C31" s="351" t="s">
        <v>275</v>
      </c>
      <c r="D31" s="351" t="s">
        <v>275</v>
      </c>
      <c r="E31" s="360" t="s">
        <v>898</v>
      </c>
      <c r="F31" s="360" t="s">
        <v>898</v>
      </c>
      <c r="G31" s="360" t="s">
        <v>275</v>
      </c>
      <c r="H31" s="360" t="s">
        <v>275</v>
      </c>
      <c r="I31" s="351" t="s">
        <v>275</v>
      </c>
      <c r="J31" s="948" t="s">
        <v>275</v>
      </c>
      <c r="K31" s="34"/>
      <c r="L31" s="35"/>
      <c r="M31" s="34"/>
      <c r="N31" s="15" t="s">
        <v>77</v>
      </c>
      <c r="O31" s="12" t="s">
        <v>172</v>
      </c>
      <c r="P31" s="12" t="s">
        <v>899</v>
      </c>
      <c r="Q31" s="537" t="s">
        <v>78</v>
      </c>
      <c r="R31" s="537" t="s">
        <v>78</v>
      </c>
      <c r="S31" s="979" t="s">
        <v>900</v>
      </c>
      <c r="T31" s="980" t="s">
        <v>900</v>
      </c>
    </row>
    <row r="32" spans="2:20" ht="241.5" customHeight="1">
      <c r="B32" s="4" t="s">
        <v>80</v>
      </c>
      <c r="C32" s="349" t="s">
        <v>32</v>
      </c>
      <c r="D32" s="349" t="s">
        <v>32</v>
      </c>
      <c r="E32" s="386" t="s">
        <v>278</v>
      </c>
      <c r="F32" s="386" t="s">
        <v>278</v>
      </c>
      <c r="G32" s="360" t="s">
        <v>32</v>
      </c>
      <c r="H32" s="386" t="s">
        <v>278</v>
      </c>
      <c r="I32" s="349" t="s">
        <v>32</v>
      </c>
      <c r="J32" s="718" t="s">
        <v>384</v>
      </c>
      <c r="K32" s="34"/>
      <c r="L32" s="35"/>
      <c r="M32" s="34"/>
      <c r="N32" s="15" t="s">
        <v>80</v>
      </c>
      <c r="O32" s="23" t="s">
        <v>32</v>
      </c>
      <c r="P32" s="23" t="s">
        <v>32</v>
      </c>
      <c r="Q32" s="538" t="s">
        <v>32</v>
      </c>
      <c r="R32" s="538" t="s">
        <v>384</v>
      </c>
      <c r="S32" s="977" t="s">
        <v>32</v>
      </c>
      <c r="T32" s="978" t="s">
        <v>901</v>
      </c>
    </row>
    <row r="33" spans="2:20" ht="48.75" customHeight="1">
      <c r="B33" s="4" t="s">
        <v>82</v>
      </c>
      <c r="C33" s="349" t="s">
        <v>32</v>
      </c>
      <c r="D33" s="349" t="s">
        <v>32</v>
      </c>
      <c r="E33" s="331" t="s">
        <v>32</v>
      </c>
      <c r="F33" s="331" t="s">
        <v>32</v>
      </c>
      <c r="G33" s="360" t="s">
        <v>32</v>
      </c>
      <c r="H33" s="360" t="s">
        <v>32</v>
      </c>
      <c r="I33" s="349" t="s">
        <v>32</v>
      </c>
      <c r="J33" s="718" t="s">
        <v>32</v>
      </c>
      <c r="K33" s="34"/>
      <c r="L33" s="35"/>
      <c r="M33" s="34"/>
      <c r="N33" s="15" t="s">
        <v>82</v>
      </c>
      <c r="O33" s="23" t="s">
        <v>32</v>
      </c>
      <c r="P33" s="23" t="s">
        <v>32</v>
      </c>
      <c r="Q33" s="538" t="s">
        <v>32</v>
      </c>
      <c r="R33" s="538" t="s">
        <v>32</v>
      </c>
      <c r="S33" s="356" t="s">
        <v>32</v>
      </c>
      <c r="T33" s="987" t="s">
        <v>32</v>
      </c>
    </row>
    <row r="34" spans="2:20" ht="30" customHeight="1">
      <c r="B34" s="5" t="s">
        <v>83</v>
      </c>
      <c r="C34" s="320" t="s">
        <v>902</v>
      </c>
      <c r="D34" s="279" t="s">
        <v>903</v>
      </c>
      <c r="E34" s="256" t="s">
        <v>904</v>
      </c>
      <c r="F34" s="256" t="s">
        <v>905</v>
      </c>
      <c r="G34" s="256" t="s">
        <v>906</v>
      </c>
      <c r="H34" s="256" t="s">
        <v>907</v>
      </c>
      <c r="I34" s="320" t="s">
        <v>908</v>
      </c>
      <c r="J34" s="954" t="s">
        <v>909</v>
      </c>
      <c r="K34" s="34"/>
      <c r="L34" s="35"/>
      <c r="M34" s="34"/>
      <c r="N34" s="16" t="s">
        <v>83</v>
      </c>
      <c r="O34" s="193" t="s">
        <v>910</v>
      </c>
      <c r="P34" s="193" t="s">
        <v>911</v>
      </c>
      <c r="Q34" s="973" t="s">
        <v>912</v>
      </c>
      <c r="R34" s="973" t="s">
        <v>913</v>
      </c>
      <c r="S34" s="988" t="s">
        <v>914</v>
      </c>
      <c r="T34" s="989" t="s">
        <v>915</v>
      </c>
    </row>
    <row r="35" spans="2:20" ht="111">
      <c r="B35" s="5" t="s">
        <v>88</v>
      </c>
      <c r="C35" s="349" t="s">
        <v>32</v>
      </c>
      <c r="D35" s="349" t="s">
        <v>32</v>
      </c>
      <c r="E35" s="331" t="s">
        <v>916</v>
      </c>
      <c r="F35" s="331" t="s">
        <v>917</v>
      </c>
      <c r="G35" s="360" t="s">
        <v>32</v>
      </c>
      <c r="H35" s="360" t="s">
        <v>32</v>
      </c>
      <c r="I35" s="349" t="s">
        <v>32</v>
      </c>
      <c r="J35" s="718" t="s">
        <v>32</v>
      </c>
      <c r="K35" s="34"/>
      <c r="L35" s="35"/>
      <c r="M35" s="34"/>
      <c r="N35" s="16" t="s">
        <v>88</v>
      </c>
      <c r="O35" s="23" t="s">
        <v>32</v>
      </c>
      <c r="P35" s="23" t="s">
        <v>32</v>
      </c>
      <c r="Q35" s="538" t="s">
        <v>32</v>
      </c>
      <c r="R35" s="538" t="s">
        <v>32</v>
      </c>
      <c r="S35" s="977" t="s">
        <v>32</v>
      </c>
      <c r="T35" s="978" t="s">
        <v>32</v>
      </c>
    </row>
    <row r="36" spans="2:20" ht="210.65" customHeight="1">
      <c r="B36" s="5" t="s">
        <v>90</v>
      </c>
      <c r="C36" s="349" t="s">
        <v>32</v>
      </c>
      <c r="D36" s="349" t="s">
        <v>32</v>
      </c>
      <c r="E36" s="331" t="s">
        <v>918</v>
      </c>
      <c r="F36" s="331" t="s">
        <v>918</v>
      </c>
      <c r="G36" s="360" t="s">
        <v>32</v>
      </c>
      <c r="H36" s="360" t="s">
        <v>32</v>
      </c>
      <c r="I36" s="349" t="s">
        <v>32</v>
      </c>
      <c r="J36" s="718" t="s">
        <v>32</v>
      </c>
      <c r="K36" s="34"/>
      <c r="L36" s="35"/>
      <c r="M36" s="34"/>
      <c r="N36" s="16" t="s">
        <v>90</v>
      </c>
      <c r="O36" s="23" t="s">
        <v>32</v>
      </c>
      <c r="P36" s="23" t="s">
        <v>32</v>
      </c>
      <c r="Q36" s="538" t="s">
        <v>919</v>
      </c>
      <c r="R36" s="538" t="s">
        <v>920</v>
      </c>
      <c r="S36" s="977" t="s">
        <v>921</v>
      </c>
      <c r="T36" s="978" t="s">
        <v>921</v>
      </c>
    </row>
    <row r="37" spans="2:20" ht="137.75" customHeight="1" thickBot="1">
      <c r="B37" s="90" t="s">
        <v>92</v>
      </c>
      <c r="C37" s="1603" t="s">
        <v>183</v>
      </c>
      <c r="D37" s="1602"/>
      <c r="E37" s="242" t="s">
        <v>32</v>
      </c>
      <c r="F37" s="242" t="s">
        <v>32</v>
      </c>
      <c r="G37" s="242" t="s">
        <v>32</v>
      </c>
      <c r="H37" s="242" t="s">
        <v>32</v>
      </c>
      <c r="I37" s="517" t="s">
        <v>922</v>
      </c>
      <c r="J37" s="955" t="s">
        <v>922</v>
      </c>
      <c r="K37" s="34"/>
      <c r="L37" s="35"/>
      <c r="M37" s="34"/>
      <c r="N37" s="75" t="s">
        <v>92</v>
      </c>
      <c r="O37" s="76" t="s">
        <v>32</v>
      </c>
      <c r="P37" s="76" t="s">
        <v>32</v>
      </c>
      <c r="Q37" s="974" t="s">
        <v>32</v>
      </c>
      <c r="R37" s="974" t="s">
        <v>32</v>
      </c>
      <c r="S37" s="974" t="s">
        <v>32</v>
      </c>
      <c r="T37" s="990" t="s">
        <v>32</v>
      </c>
    </row>
    <row r="38" spans="2:20" ht="18.5">
      <c r="B38"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8" s="91"/>
      <c r="D38" s="91"/>
      <c r="E38" s="34"/>
      <c r="F38" s="34"/>
      <c r="G38" s="34"/>
      <c r="H38" s="34"/>
      <c r="I38" s="34"/>
      <c r="J38" s="34"/>
      <c r="K38" s="34"/>
      <c r="L38" s="35"/>
      <c r="M38" s="34"/>
      <c r="N38" s="339" t="str">
        <f>B38</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O38" s="34"/>
    </row>
    <row r="39" spans="2:20" ht="18.5">
      <c r="B39" s="34" t="str">
        <f>Cholera!B37</f>
        <v>2 Source: UNICEF PRODUCT MENU FOR VACCINES SUPPLIED BY UNICEF FOR GAVI, THE VACCINE ALLIANCE (https://www.unicef.org/supply/media/25621/file/Product-Menu-All-Vaccines-May-2026.pdf)</v>
      </c>
      <c r="C39" s="91"/>
      <c r="D39" s="91"/>
      <c r="E39" s="34"/>
      <c r="F39" s="34"/>
      <c r="G39" s="34"/>
      <c r="H39" s="34"/>
      <c r="I39" s="34"/>
      <c r="J39" s="34"/>
      <c r="K39" s="34"/>
      <c r="L39" s="35"/>
      <c r="M39" s="34"/>
      <c r="N39" s="34" t="str">
        <f>B39</f>
        <v>2 Source: UNICEF PRODUCT MENU FOR VACCINES SUPPLIED BY UNICEF FOR GAVI, THE VACCINE ALLIANCE (https://www.unicef.org/supply/media/25621/file/Product-Menu-All-Vaccines-May-2026.pdf)</v>
      </c>
      <c r="O39" s="34"/>
    </row>
    <row r="40" spans="2:20" ht="18.5">
      <c r="B40" s="77" t="str">
        <f>Cholera!B38</f>
        <v>3 Source: WHO position paper: http://www.who.int/immunization/documents/positionpapers/en/</v>
      </c>
      <c r="C40" s="91"/>
      <c r="D40" s="91"/>
      <c r="E40" s="34"/>
      <c r="F40" s="34"/>
      <c r="G40" s="34"/>
      <c r="H40" s="34"/>
      <c r="I40" s="34"/>
      <c r="J40" s="34"/>
      <c r="K40" s="34"/>
      <c r="L40" s="35"/>
      <c r="M40" s="34"/>
      <c r="N40" s="1272" t="str">
        <f>B40</f>
        <v>3 Source: WHO position paper: http://www.who.int/immunization/documents/positionpapers/en/</v>
      </c>
      <c r="O40" s="1508"/>
    </row>
    <row r="41" spans="2:20" ht="18.5">
      <c r="B41" s="34" t="str">
        <f>Cholera!B39</f>
        <v xml:space="preserve">4 Source: Gavi Secretariat, see definitions tab for details </v>
      </c>
      <c r="C41" s="91"/>
      <c r="D41" s="91"/>
      <c r="E41" s="34"/>
      <c r="F41" s="34"/>
      <c r="G41" s="34"/>
      <c r="H41" s="34"/>
      <c r="I41" s="34"/>
      <c r="J41" s="34"/>
      <c r="K41" s="34"/>
      <c r="L41" s="35"/>
      <c r="M41" s="34"/>
      <c r="N41" s="34" t="str">
        <f>B41</f>
        <v xml:space="preserve">4 Source: Gavi Secretariat, see definitions tab for details </v>
      </c>
      <c r="O41" s="34"/>
    </row>
    <row r="42" spans="2:20" ht="18.5">
      <c r="B42" s="34" t="str">
        <f>Cholera!B40</f>
        <v>5 Source: Review of WHO vaccine wastage rate tool, 2021</v>
      </c>
      <c r="C42" s="91"/>
      <c r="D42" s="91"/>
      <c r="E42" s="34"/>
      <c r="F42" s="34"/>
      <c r="G42" s="34"/>
      <c r="H42" s="34"/>
      <c r="I42" s="34"/>
      <c r="J42" s="34"/>
      <c r="K42" s="34"/>
      <c r="L42" s="35"/>
      <c r="M42" s="34"/>
      <c r="N42" s="34" t="str">
        <f>B42</f>
        <v>5 Source: Review of WHO vaccine wastage rate tool, 2021</v>
      </c>
      <c r="O42" s="34"/>
    </row>
    <row r="43" spans="2:20" ht="18.5">
      <c r="B43" s="232" t="s">
        <v>1105</v>
      </c>
      <c r="C43" s="91"/>
      <c r="D43" s="91"/>
      <c r="E43" s="34"/>
      <c r="F43" s="34"/>
      <c r="G43" s="34"/>
      <c r="H43" s="34"/>
      <c r="I43" s="34"/>
      <c r="J43" s="34"/>
      <c r="K43" s="34"/>
      <c r="L43" s="35"/>
      <c r="M43" s="34"/>
      <c r="N43" s="34"/>
      <c r="O43" s="34"/>
    </row>
    <row r="44" spans="2:20" ht="18.5">
      <c r="B44" s="232" t="s">
        <v>1031</v>
      </c>
      <c r="C44" s="91"/>
      <c r="D44" s="91"/>
      <c r="E44" s="34"/>
      <c r="F44" s="34"/>
      <c r="G44" s="34"/>
      <c r="H44" s="34"/>
      <c r="I44" s="34"/>
      <c r="J44" s="34"/>
      <c r="K44" s="34"/>
      <c r="L44" s="35"/>
      <c r="M44" s="34"/>
      <c r="N44" s="34"/>
      <c r="O44" s="34"/>
    </row>
    <row r="45" spans="2:20" ht="18.5">
      <c r="B45" s="232" t="s">
        <v>1032</v>
      </c>
      <c r="C45" s="91"/>
      <c r="D45" s="91"/>
      <c r="E45" s="34"/>
      <c r="F45" s="34"/>
      <c r="G45" s="34"/>
      <c r="H45" s="34"/>
      <c r="I45" s="34"/>
      <c r="J45" s="34"/>
      <c r="K45" s="34"/>
      <c r="L45" s="35"/>
      <c r="M45" s="34"/>
      <c r="N45" s="34"/>
      <c r="O45" s="34"/>
    </row>
    <row r="46" spans="2:20" ht="18.5">
      <c r="B46" s="34" t="s">
        <v>1069</v>
      </c>
      <c r="C46" s="91"/>
      <c r="D46" s="91"/>
      <c r="E46" s="34"/>
      <c r="F46" s="34"/>
      <c r="G46" s="34"/>
      <c r="H46" s="34"/>
      <c r="I46" s="34"/>
      <c r="J46" s="34"/>
      <c r="K46" s="34"/>
      <c r="L46" s="35"/>
      <c r="M46" s="34"/>
      <c r="N46" s="34"/>
      <c r="O46" s="34"/>
    </row>
    <row r="47" spans="2:20" ht="18.5">
      <c r="B47" s="232" t="s">
        <v>1104</v>
      </c>
      <c r="C47" s="91"/>
      <c r="D47" s="91"/>
      <c r="E47" s="34"/>
      <c r="F47" s="34"/>
      <c r="G47" s="34"/>
      <c r="H47" s="34"/>
      <c r="I47" s="34"/>
      <c r="J47" s="34"/>
      <c r="K47" s="34"/>
      <c r="L47" s="35"/>
      <c r="M47" s="34"/>
      <c r="N47" s="34"/>
      <c r="O47" s="34"/>
    </row>
    <row r="48" spans="2:20" ht="18.5">
      <c r="B48" s="34" t="s">
        <v>1070</v>
      </c>
      <c r="C48" s="91"/>
      <c r="D48" s="91"/>
      <c r="E48" s="34"/>
      <c r="F48" s="34"/>
      <c r="G48" s="34"/>
      <c r="H48" s="34"/>
      <c r="I48" s="34"/>
      <c r="J48" s="34"/>
      <c r="K48" s="34"/>
      <c r="L48" s="35"/>
      <c r="M48" s="34"/>
      <c r="N48" s="34"/>
      <c r="O48" s="34"/>
    </row>
    <row r="49" spans="2:15" ht="18.5">
      <c r="C49" s="91"/>
      <c r="D49" s="91"/>
      <c r="E49" s="34"/>
      <c r="F49" s="34"/>
      <c r="G49" s="34"/>
      <c r="H49" s="34"/>
      <c r="I49" s="34"/>
      <c r="J49" s="34"/>
      <c r="K49" s="34"/>
      <c r="L49" s="35"/>
      <c r="M49" s="34"/>
      <c r="N49" s="34"/>
      <c r="O49" s="34"/>
    </row>
    <row r="50" spans="2:15" ht="18.5">
      <c r="B50" s="1272" t="s">
        <v>923</v>
      </c>
      <c r="C50" s="1272"/>
      <c r="D50" s="1272"/>
      <c r="E50" s="282"/>
      <c r="F50" s="282"/>
      <c r="G50" s="282"/>
      <c r="H50" s="282"/>
      <c r="I50" s="282"/>
      <c r="J50" s="282"/>
      <c r="K50" s="34"/>
      <c r="L50" s="35"/>
      <c r="M50" s="34"/>
      <c r="N50" s="34"/>
      <c r="O50" s="34"/>
    </row>
    <row r="52" spans="2:15" ht="18.5">
      <c r="E52" s="282"/>
      <c r="F52" s="282"/>
      <c r="G52" s="282"/>
      <c r="H52" s="282"/>
      <c r="I52" s="282"/>
      <c r="J52" s="282"/>
      <c r="K52" s="34"/>
      <c r="L52" s="35"/>
      <c r="M52" s="34"/>
      <c r="N52" s="34"/>
      <c r="O52" s="34"/>
    </row>
    <row r="53" spans="2:15" ht="18.5">
      <c r="E53" s="34"/>
      <c r="F53" s="34"/>
      <c r="G53" s="34"/>
      <c r="H53" s="34"/>
      <c r="I53" s="34"/>
      <c r="J53" s="34"/>
      <c r="K53" s="34"/>
      <c r="L53" s="35"/>
      <c r="M53" s="34"/>
      <c r="N53" s="34"/>
      <c r="O53" s="34"/>
    </row>
    <row r="54" spans="2:15" ht="18.5">
      <c r="B54" s="34"/>
      <c r="C54" s="91"/>
      <c r="D54" s="91"/>
      <c r="E54" s="34"/>
      <c r="F54" s="34"/>
      <c r="G54" s="34"/>
      <c r="H54" s="34"/>
      <c r="I54" s="34"/>
      <c r="J54" s="34"/>
      <c r="K54" s="34"/>
      <c r="L54" s="35"/>
      <c r="M54" s="34"/>
      <c r="N54" s="34"/>
      <c r="O54" s="34"/>
    </row>
    <row r="55" spans="2:15" ht="18.5">
      <c r="B55" s="34"/>
      <c r="C55" s="91"/>
      <c r="D55" s="91"/>
      <c r="E55" s="34"/>
      <c r="F55" s="34"/>
      <c r="G55" s="34"/>
      <c r="H55" s="34"/>
      <c r="I55" s="34"/>
      <c r="J55" s="34"/>
      <c r="K55" s="34"/>
      <c r="L55" s="35"/>
      <c r="M55" s="34"/>
      <c r="N55" s="34"/>
      <c r="O55" s="34"/>
    </row>
    <row r="56" spans="2:15" ht="18.5">
      <c r="B56" s="34"/>
      <c r="C56" s="91"/>
      <c r="D56" s="91"/>
      <c r="E56" s="34"/>
      <c r="F56" s="34"/>
      <c r="G56" s="34"/>
      <c r="H56" s="34"/>
      <c r="I56" s="34"/>
      <c r="J56" s="34"/>
      <c r="K56" s="34"/>
      <c r="L56" s="35"/>
      <c r="M56" s="34"/>
      <c r="N56" s="34"/>
      <c r="O56" s="34"/>
    </row>
    <row r="57" spans="2:15" ht="18.5">
      <c r="B57" s="34"/>
      <c r="C57" s="91"/>
      <c r="D57" s="91"/>
      <c r="E57" s="34"/>
      <c r="F57" s="34"/>
      <c r="G57" s="34"/>
      <c r="H57" s="34"/>
      <c r="I57" s="34"/>
      <c r="J57" s="34"/>
      <c r="K57" s="34"/>
      <c r="L57" s="35"/>
      <c r="M57" s="34"/>
      <c r="N57" s="34"/>
      <c r="O57" s="34"/>
    </row>
    <row r="58" spans="2:15" ht="18.5">
      <c r="B58" s="34"/>
      <c r="C58" s="91"/>
      <c r="D58" s="91"/>
      <c r="E58" s="34"/>
      <c r="F58" s="34"/>
      <c r="G58" s="34"/>
      <c r="H58" s="34"/>
      <c r="I58" s="34"/>
      <c r="J58" s="34"/>
      <c r="K58" s="34"/>
      <c r="L58" s="35"/>
      <c r="M58" s="34"/>
      <c r="N58" s="34"/>
      <c r="O58" s="34"/>
    </row>
    <row r="64" spans="2:15">
      <c r="C64" s="265"/>
    </row>
  </sheetData>
  <sheetProtection selectLockedCells="1"/>
  <mergeCells count="42">
    <mergeCell ref="I11:J11"/>
    <mergeCell ref="B2:D2"/>
    <mergeCell ref="E11:H11"/>
    <mergeCell ref="C8:D8"/>
    <mergeCell ref="C12:D12"/>
    <mergeCell ref="C11:D11"/>
    <mergeCell ref="N3:O5"/>
    <mergeCell ref="B4:B5"/>
    <mergeCell ref="E8:H8"/>
    <mergeCell ref="E9:H9"/>
    <mergeCell ref="E10:H10"/>
    <mergeCell ref="C9:D9"/>
    <mergeCell ref="C10:D10"/>
    <mergeCell ref="I8:J8"/>
    <mergeCell ref="I9:J9"/>
    <mergeCell ref="I10:J10"/>
    <mergeCell ref="C7:J7"/>
    <mergeCell ref="B50:D50"/>
    <mergeCell ref="N40:O40"/>
    <mergeCell ref="E12:F12"/>
    <mergeCell ref="E14:F14"/>
    <mergeCell ref="G14:H14"/>
    <mergeCell ref="C14:D14"/>
    <mergeCell ref="C37:D37"/>
    <mergeCell ref="C13:D13"/>
    <mergeCell ref="G12:H12"/>
    <mergeCell ref="E13:F13"/>
    <mergeCell ref="G13:H13"/>
    <mergeCell ref="I13:J13"/>
    <mergeCell ref="I14:J14"/>
    <mergeCell ref="I12:J12"/>
    <mergeCell ref="Q12:R12"/>
    <mergeCell ref="Q13:R13"/>
    <mergeCell ref="Q14:R14"/>
    <mergeCell ref="O7:T7"/>
    <mergeCell ref="Q8:T8"/>
    <mergeCell ref="Q9:T9"/>
    <mergeCell ref="Q10:T10"/>
    <mergeCell ref="Q11:T11"/>
    <mergeCell ref="S12:T12"/>
    <mergeCell ref="S13:T13"/>
    <mergeCell ref="S14:T14"/>
  </mergeCells>
  <hyperlinks>
    <hyperlink ref="O34" r:id="rId1" xr:uid="{00000000-0004-0000-0B00-000000000000}"/>
    <hyperlink ref="C34" r:id="rId2" xr:uid="{00000000-0004-0000-0B00-000001000000}"/>
    <hyperlink ref="E34" r:id="rId3" xr:uid="{00000000-0004-0000-0B00-000002000000}"/>
    <hyperlink ref="F34" r:id="rId4" xr:uid="{00000000-0004-0000-0B00-000005000000}"/>
    <hyperlink ref="D34" r:id="rId5" xr:uid="{00000000-0004-0000-0B00-000006000000}"/>
    <hyperlink ref="P34" r:id="rId6" xr:uid="{00000000-0004-0000-0B00-000007000000}"/>
    <hyperlink ref="I34" r:id="rId7" xr:uid="{0F25F3C8-B387-4C0A-A565-5037B6502136}"/>
    <hyperlink ref="H34" r:id="rId8" xr:uid="{DF6991F7-BB57-4544-A46E-BCA83DA71D0D}"/>
    <hyperlink ref="G34" r:id="rId9" xr:uid="{3D2922A4-23DB-4B3C-80F8-0B6F1ABCCF69}"/>
    <hyperlink ref="J34" r:id="rId10" xr:uid="{A2F2EC4D-489D-439A-B679-8F5F69B07E5F}"/>
    <hyperlink ref="T34" r:id="rId11" xr:uid="{61A40389-7E5A-425D-A049-814130B8F1EC}"/>
    <hyperlink ref="S34" r:id="rId12" xr:uid="{A89634F6-898E-484C-B583-16AD5173B952}"/>
    <hyperlink ref="R34" r:id="rId13" xr:uid="{60128252-94DF-4C51-8EF1-295B061591A6}"/>
    <hyperlink ref="Q34" r:id="rId14" xr:uid="{7208C60C-3EEB-49BD-9B69-DD1514D5B11A}"/>
  </hyperlinks>
  <pageMargins left="0.25" right="0.25" top="0.75" bottom="0.75" header="0.3" footer="0.3"/>
  <pageSetup paperSize="8" scale="24" fitToHeight="0" orientation="landscape" r:id="rId15"/>
  <drawing r:id="rId1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2:V44"/>
  <sheetViews>
    <sheetView showGridLines="0" showRuler="0" showWhiteSpace="0" topLeftCell="G1" zoomScale="55" zoomScaleNormal="55" zoomScalePageLayoutView="40" workbookViewId="0">
      <selection activeCell="A21" sqref="A21"/>
    </sheetView>
  </sheetViews>
  <sheetFormatPr defaultRowHeight="14.5"/>
  <cols>
    <col min="2" max="2" width="74.36328125" customWidth="1"/>
    <col min="3" max="6" width="8.6328125" customWidth="1"/>
    <col min="7" max="7" width="21.36328125" customWidth="1"/>
    <col min="8" max="11" width="18.6328125" customWidth="1"/>
    <col min="12" max="13" width="37.6328125" customWidth="1"/>
    <col min="15" max="15" width="9.36328125" style="10"/>
    <col min="17" max="17" width="74.54296875" customWidth="1"/>
    <col min="18" max="18" width="61.54296875" customWidth="1"/>
    <col min="19" max="20" width="36.453125" customWidth="1"/>
    <col min="21" max="21" width="43.36328125" customWidth="1"/>
  </cols>
  <sheetData>
    <row r="2" spans="2:21" ht="47.25" customHeight="1">
      <c r="B2" s="1213" t="str">
        <f>Cholera!B2</f>
        <v>ON THE                              MENU</v>
      </c>
      <c r="C2" s="1213"/>
      <c r="D2" s="1213"/>
      <c r="E2" s="1213"/>
      <c r="F2" s="1213"/>
      <c r="G2" s="1213"/>
      <c r="H2" s="1213"/>
      <c r="I2" s="1213"/>
      <c r="J2" s="1213"/>
      <c r="K2" s="1213"/>
      <c r="L2" s="1213"/>
      <c r="M2" s="1213"/>
      <c r="N2" s="13"/>
      <c r="O2" s="19"/>
      <c r="P2" s="13"/>
      <c r="Q2" s="1184" t="str">
        <f>Cholera!Z2</f>
        <v>OTHER PREQUALIFIED VACCINES NOT ON THE GAVI MENU</v>
      </c>
      <c r="R2" s="1184"/>
      <c r="S2" s="1184"/>
      <c r="T2" s="347"/>
      <c r="U2" s="347"/>
    </row>
    <row r="3" spans="2:21" s="34" customFormat="1" ht="15" customHeight="1">
      <c r="O3" s="35"/>
      <c r="Q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R3" s="1162"/>
      <c r="S3" s="1162"/>
      <c r="T3" s="346"/>
      <c r="U3" s="346"/>
    </row>
    <row r="4" spans="2:21" s="34" customFormat="1" ht="18.5">
      <c r="B4" s="1162" t="str">
        <f>Cholera!B4</f>
        <v xml:space="preserve">The vaccines listed below are currently offered by Gavi and listed in the country application portal.   
</v>
      </c>
      <c r="C4" s="1162"/>
      <c r="D4" s="1162"/>
      <c r="E4" s="1162"/>
      <c r="F4" s="1162"/>
      <c r="G4" s="1162"/>
      <c r="H4" s="1162"/>
      <c r="I4" s="1162"/>
      <c r="J4" s="1162"/>
      <c r="K4" s="1162"/>
      <c r="O4" s="35"/>
      <c r="Q4" s="1162"/>
      <c r="R4" s="1162"/>
      <c r="S4" s="1162"/>
      <c r="T4" s="346"/>
      <c r="U4" s="346"/>
    </row>
    <row r="5" spans="2:21" s="34" customFormat="1" ht="15" customHeight="1">
      <c r="B5" s="1162"/>
      <c r="C5" s="1162"/>
      <c r="D5" s="1162"/>
      <c r="E5" s="1162"/>
      <c r="F5" s="1162"/>
      <c r="G5" s="1162"/>
      <c r="H5" s="1162"/>
      <c r="I5" s="1162"/>
      <c r="J5" s="1162"/>
      <c r="K5" s="1162"/>
      <c r="L5" s="80"/>
      <c r="M5" s="80"/>
      <c r="O5" s="35"/>
      <c r="Q5" s="1162"/>
      <c r="R5" s="1162"/>
      <c r="S5" s="1162"/>
      <c r="T5" s="346"/>
      <c r="U5" s="346"/>
    </row>
    <row r="6" spans="2:21" s="34" customFormat="1" ht="19" thickBot="1">
      <c r="G6" s="80"/>
      <c r="H6" s="80"/>
      <c r="I6" s="80"/>
      <c r="J6" s="80"/>
      <c r="K6" s="80"/>
      <c r="L6" s="80"/>
      <c r="M6" s="80"/>
      <c r="O6" s="35"/>
    </row>
    <row r="7" spans="2:21" s="34" customFormat="1" ht="21">
      <c r="B7" s="1" t="s">
        <v>16</v>
      </c>
      <c r="C7" s="1690" t="s">
        <v>969</v>
      </c>
      <c r="D7" s="1575"/>
      <c r="E7" s="1575"/>
      <c r="F7" s="1575"/>
      <c r="G7" s="1575"/>
      <c r="H7" s="1575"/>
      <c r="I7" s="1575"/>
      <c r="J7" s="1575"/>
      <c r="K7" s="1575"/>
      <c r="L7" s="1575"/>
      <c r="M7" s="2004"/>
      <c r="O7" s="35"/>
      <c r="Q7" s="20" t="s">
        <v>16</v>
      </c>
      <c r="R7" s="1694" t="s">
        <v>969</v>
      </c>
      <c r="S7" s="2049"/>
      <c r="T7" s="2049"/>
      <c r="U7" s="1695"/>
    </row>
    <row r="8" spans="2:21" s="34" customFormat="1" ht="21">
      <c r="B8" s="2" t="s">
        <v>18</v>
      </c>
      <c r="C8" s="1178" t="s">
        <v>969</v>
      </c>
      <c r="D8" s="1166"/>
      <c r="E8" s="1166"/>
      <c r="F8" s="1166"/>
      <c r="G8" s="1166"/>
      <c r="H8" s="1166"/>
      <c r="I8" s="1166"/>
      <c r="J8" s="1166"/>
      <c r="K8" s="1166"/>
      <c r="L8" s="1166"/>
      <c r="M8" s="1167"/>
      <c r="O8" s="35"/>
      <c r="Q8" s="21" t="s">
        <v>18</v>
      </c>
      <c r="R8" s="2050" t="s">
        <v>969</v>
      </c>
      <c r="S8" s="2051"/>
      <c r="T8" s="2051"/>
      <c r="U8" s="2052"/>
    </row>
    <row r="9" spans="2:21" s="34" customFormat="1" ht="21">
      <c r="B9" s="2" t="s">
        <v>20</v>
      </c>
      <c r="C9" s="1734" t="s">
        <v>970</v>
      </c>
      <c r="D9" s="1490"/>
      <c r="E9" s="1490"/>
      <c r="F9" s="1490"/>
      <c r="G9" s="1490"/>
      <c r="H9" s="1490"/>
      <c r="I9" s="1490"/>
      <c r="J9" s="1490"/>
      <c r="K9" s="1490"/>
      <c r="L9" s="1490"/>
      <c r="M9" s="1990"/>
      <c r="O9" s="35"/>
      <c r="Q9" s="21" t="s">
        <v>20</v>
      </c>
      <c r="R9" s="2053" t="s">
        <v>970</v>
      </c>
      <c r="S9" s="2054"/>
      <c r="T9" s="2054"/>
      <c r="U9" s="2055"/>
    </row>
    <row r="10" spans="2:21" s="34" customFormat="1" ht="39.5">
      <c r="B10" s="30" t="s">
        <v>25</v>
      </c>
      <c r="C10" s="1435" t="s">
        <v>971</v>
      </c>
      <c r="D10" s="1436"/>
      <c r="E10" s="1436"/>
      <c r="F10" s="1436"/>
      <c r="G10" s="1436"/>
      <c r="H10" s="2046" t="s">
        <v>972</v>
      </c>
      <c r="I10" s="2047"/>
      <c r="J10" s="2047"/>
      <c r="K10" s="2047"/>
      <c r="L10" s="2047"/>
      <c r="M10" s="2048"/>
      <c r="O10" s="35"/>
      <c r="Q10" s="31" t="s">
        <v>25</v>
      </c>
      <c r="R10" s="45" t="s">
        <v>973</v>
      </c>
      <c r="S10" s="46" t="s">
        <v>974</v>
      </c>
      <c r="T10" s="536" t="s">
        <v>974</v>
      </c>
      <c r="U10" s="962" t="s">
        <v>975</v>
      </c>
    </row>
    <row r="11" spans="2:21" s="34" customFormat="1" ht="21">
      <c r="B11" s="33" t="s">
        <v>1046</v>
      </c>
      <c r="C11" s="1734" t="s">
        <v>30</v>
      </c>
      <c r="D11" s="1490"/>
      <c r="E11" s="1490"/>
      <c r="F11" s="1490"/>
      <c r="G11" s="1490"/>
      <c r="H11" s="1734" t="s">
        <v>30</v>
      </c>
      <c r="I11" s="1490"/>
      <c r="J11" s="1490"/>
      <c r="K11" s="1490"/>
      <c r="L11" s="1490"/>
      <c r="M11" s="1990"/>
      <c r="O11" s="35"/>
      <c r="Q11" s="22" t="s">
        <v>31</v>
      </c>
      <c r="R11" s="44" t="s">
        <v>32</v>
      </c>
      <c r="S11" s="48" t="s">
        <v>32</v>
      </c>
      <c r="T11" s="537" t="s">
        <v>32</v>
      </c>
      <c r="U11" s="956" t="s">
        <v>32</v>
      </c>
    </row>
    <row r="12" spans="2:21" s="34" customFormat="1" ht="18.75" customHeight="1">
      <c r="B12" s="36" t="s">
        <v>199</v>
      </c>
      <c r="C12" s="1997" t="s">
        <v>136</v>
      </c>
      <c r="D12" s="2068"/>
      <c r="E12" s="2068"/>
      <c r="F12" s="2068"/>
      <c r="G12" s="2069"/>
      <c r="H12" s="1492" t="s">
        <v>136</v>
      </c>
      <c r="I12" s="1494"/>
      <c r="J12" s="1494"/>
      <c r="K12" s="2063"/>
      <c r="L12" s="2056" t="s">
        <v>34</v>
      </c>
      <c r="M12" s="1552"/>
      <c r="O12" s="35"/>
      <c r="Q12" s="519" t="s">
        <v>199</v>
      </c>
      <c r="R12" s="44" t="s">
        <v>32</v>
      </c>
      <c r="S12" s="48" t="s">
        <v>32</v>
      </c>
      <c r="T12" s="537" t="s">
        <v>32</v>
      </c>
      <c r="U12" s="956" t="s">
        <v>102</v>
      </c>
    </row>
    <row r="13" spans="2:21" s="34" customFormat="1" ht="48" customHeight="1">
      <c r="B13" s="5" t="s">
        <v>38</v>
      </c>
      <c r="C13" s="1992" t="s">
        <v>976</v>
      </c>
      <c r="D13" s="2070"/>
      <c r="E13" s="2070"/>
      <c r="F13" s="2070"/>
      <c r="G13" s="2071"/>
      <c r="H13" s="2057" t="s">
        <v>977</v>
      </c>
      <c r="I13" s="2058"/>
      <c r="J13" s="2058"/>
      <c r="K13" s="2059"/>
      <c r="L13" s="2061" t="s">
        <v>978</v>
      </c>
      <c r="M13" s="2062"/>
      <c r="O13" s="35"/>
      <c r="Q13" s="22" t="s">
        <v>38</v>
      </c>
      <c r="R13" s="55" t="s">
        <v>979</v>
      </c>
      <c r="S13" s="57" t="s">
        <v>979</v>
      </c>
      <c r="T13" s="538" t="s">
        <v>979</v>
      </c>
      <c r="U13" s="384" t="s">
        <v>978</v>
      </c>
    </row>
    <row r="14" spans="2:21" s="34" customFormat="1" ht="21">
      <c r="B14" s="396" t="s">
        <v>1106</v>
      </c>
      <c r="C14" s="2072">
        <v>1.85</v>
      </c>
      <c r="D14" s="2073"/>
      <c r="E14" s="2073"/>
      <c r="F14" s="2073"/>
      <c r="G14" s="2074"/>
      <c r="H14" s="2008">
        <v>1.58</v>
      </c>
      <c r="I14" s="2009"/>
      <c r="J14" s="2009"/>
      <c r="K14" s="2009"/>
      <c r="L14" s="2009"/>
      <c r="M14" s="2010"/>
      <c r="O14" s="35"/>
      <c r="Q14" s="61" t="s">
        <v>104</v>
      </c>
      <c r="R14" s="110" t="s">
        <v>32</v>
      </c>
      <c r="S14" s="111" t="s">
        <v>32</v>
      </c>
      <c r="T14" s="539" t="s">
        <v>32</v>
      </c>
      <c r="U14" s="959" t="s">
        <v>32</v>
      </c>
    </row>
    <row r="15" spans="2:21" s="34" customFormat="1" ht="18.5">
      <c r="B15" s="396" t="s">
        <v>42</v>
      </c>
      <c r="C15" s="2075">
        <v>1</v>
      </c>
      <c r="D15" s="2076"/>
      <c r="E15" s="2076"/>
      <c r="F15" s="2076"/>
      <c r="G15" s="2077"/>
      <c r="H15" s="1747">
        <v>1</v>
      </c>
      <c r="I15" s="1748"/>
      <c r="J15" s="1748"/>
      <c r="K15" s="1748"/>
      <c r="L15" s="1748"/>
      <c r="M15" s="2011"/>
      <c r="O15" s="35"/>
      <c r="Q15" s="61" t="s">
        <v>42</v>
      </c>
      <c r="R15" s="152">
        <v>1</v>
      </c>
      <c r="S15" s="153">
        <v>1</v>
      </c>
      <c r="T15" s="540">
        <v>1</v>
      </c>
      <c r="U15" s="960">
        <v>1</v>
      </c>
    </row>
    <row r="16" spans="2:21" s="34" customFormat="1" ht="21">
      <c r="B16" s="397" t="s">
        <v>1052</v>
      </c>
      <c r="C16" s="2078">
        <f>C14*C15</f>
        <v>1.85</v>
      </c>
      <c r="D16" s="2079"/>
      <c r="E16" s="2079"/>
      <c r="F16" s="2079"/>
      <c r="G16" s="2080"/>
      <c r="H16" s="1182">
        <f>H14*H15</f>
        <v>1.58</v>
      </c>
      <c r="I16" s="1133"/>
      <c r="J16" s="1133"/>
      <c r="K16" s="1133"/>
      <c r="L16" s="1133"/>
      <c r="M16" s="1496"/>
      <c r="O16" s="35"/>
      <c r="Q16" s="64" t="s">
        <v>203</v>
      </c>
      <c r="R16" s="110" t="s">
        <v>32</v>
      </c>
      <c r="S16" s="111" t="s">
        <v>32</v>
      </c>
      <c r="T16" s="539" t="s">
        <v>32</v>
      </c>
      <c r="U16" s="959" t="s">
        <v>32</v>
      </c>
    </row>
    <row r="17" spans="2:22" s="34" customFormat="1" ht="21">
      <c r="B17" s="128" t="s">
        <v>44</v>
      </c>
      <c r="C17" s="2081">
        <v>0.1</v>
      </c>
      <c r="D17" s="2082"/>
      <c r="E17" s="2082"/>
      <c r="F17" s="2082"/>
      <c r="G17" s="2083"/>
      <c r="H17" s="1532">
        <v>0.2</v>
      </c>
      <c r="I17" s="2020"/>
      <c r="J17" s="2020"/>
      <c r="K17" s="2060"/>
      <c r="L17" s="2020">
        <v>0.1</v>
      </c>
      <c r="M17" s="1540"/>
      <c r="O17" s="35"/>
      <c r="Q17" s="255" t="s">
        <v>44</v>
      </c>
      <c r="R17" s="113" t="s">
        <v>32</v>
      </c>
      <c r="S17" s="114" t="s">
        <v>32</v>
      </c>
      <c r="T17" s="541" t="s">
        <v>32</v>
      </c>
      <c r="U17" s="963" t="s">
        <v>32</v>
      </c>
    </row>
    <row r="18" spans="2:22" s="34" customFormat="1" ht="21.5" thickBot="1">
      <c r="B18" s="63" t="s">
        <v>45</v>
      </c>
      <c r="C18" s="2084">
        <v>0.1</v>
      </c>
      <c r="D18" s="2085"/>
      <c r="E18" s="2085"/>
      <c r="F18" s="2085"/>
      <c r="G18" s="2086"/>
      <c r="H18" s="2021">
        <v>0.2</v>
      </c>
      <c r="I18" s="2018"/>
      <c r="J18" s="2018"/>
      <c r="K18" s="2022"/>
      <c r="L18" s="2018">
        <v>0.1</v>
      </c>
      <c r="M18" s="2019"/>
      <c r="O18" s="35"/>
      <c r="Q18" s="64" t="s">
        <v>45</v>
      </c>
      <c r="R18" s="115" t="s">
        <v>32</v>
      </c>
      <c r="S18" s="116" t="s">
        <v>32</v>
      </c>
      <c r="T18" s="542" t="s">
        <v>32</v>
      </c>
      <c r="U18" s="961" t="s">
        <v>32</v>
      </c>
    </row>
    <row r="19" spans="2:22" s="34" customFormat="1" ht="21">
      <c r="B19" s="63" t="s">
        <v>46</v>
      </c>
      <c r="C19" s="2087">
        <f>C16/(1-C18)</f>
        <v>2.0555555555555558</v>
      </c>
      <c r="D19" s="2088"/>
      <c r="E19" s="2088"/>
      <c r="F19" s="2088"/>
      <c r="G19" s="2089"/>
      <c r="H19" s="2023">
        <f>H16/(1-H18)</f>
        <v>1.9750000000000001</v>
      </c>
      <c r="I19" s="2016"/>
      <c r="J19" s="2016"/>
      <c r="K19" s="2024"/>
      <c r="L19" s="2016">
        <f>H16/(1-L18)</f>
        <v>1.7555555555555555</v>
      </c>
      <c r="M19" s="2017"/>
      <c r="O19" s="35"/>
      <c r="Q19" s="64" t="s">
        <v>46</v>
      </c>
      <c r="R19" s="117" t="s">
        <v>32</v>
      </c>
      <c r="S19" s="118" t="s">
        <v>32</v>
      </c>
      <c r="T19" s="543" t="s">
        <v>32</v>
      </c>
      <c r="U19" s="964" t="s">
        <v>32</v>
      </c>
    </row>
    <row r="20" spans="2:22" s="34" customFormat="1" ht="39" customHeight="1">
      <c r="B20" s="68" t="s">
        <v>47</v>
      </c>
      <c r="C20" s="2012" t="s">
        <v>980</v>
      </c>
      <c r="D20" s="1139"/>
      <c r="E20" s="1139"/>
      <c r="F20" s="1139"/>
      <c r="G20" s="1150"/>
      <c r="H20" s="2025" t="s">
        <v>981</v>
      </c>
      <c r="I20" s="2026"/>
      <c r="J20" s="2027" t="s">
        <v>982</v>
      </c>
      <c r="K20" s="2027"/>
      <c r="L20" s="815" t="s">
        <v>980</v>
      </c>
      <c r="M20" s="807" t="s">
        <v>209</v>
      </c>
      <c r="O20" s="35"/>
      <c r="Q20" s="103" t="s">
        <v>47</v>
      </c>
      <c r="R20" s="139" t="s">
        <v>980</v>
      </c>
      <c r="S20" s="518" t="s">
        <v>982</v>
      </c>
      <c r="T20" s="544" t="s">
        <v>981</v>
      </c>
      <c r="U20" s="957" t="s">
        <v>982</v>
      </c>
    </row>
    <row r="21" spans="2:22" s="34" customFormat="1" ht="59.25" customHeight="1">
      <c r="B21" s="130" t="s">
        <v>50</v>
      </c>
      <c r="C21" s="2013" t="s">
        <v>983</v>
      </c>
      <c r="D21" s="2014"/>
      <c r="E21" s="2014"/>
      <c r="F21" s="2014"/>
      <c r="G21" s="2015"/>
      <c r="H21" s="2028" t="s">
        <v>984</v>
      </c>
      <c r="I21" s="2029"/>
      <c r="J21" s="2030" t="s">
        <v>985</v>
      </c>
      <c r="K21" s="2030"/>
      <c r="L21" s="816" t="s">
        <v>986</v>
      </c>
      <c r="M21" s="808" t="s">
        <v>987</v>
      </c>
      <c r="O21" s="35"/>
      <c r="Q21" s="103" t="s">
        <v>50</v>
      </c>
      <c r="R21" s="119" t="s">
        <v>988</v>
      </c>
      <c r="S21" s="120" t="s">
        <v>989</v>
      </c>
      <c r="T21" s="545" t="s">
        <v>984</v>
      </c>
      <c r="U21" s="958" t="s">
        <v>989</v>
      </c>
    </row>
    <row r="22" spans="2:22" s="34" customFormat="1" ht="21">
      <c r="B22" s="2" t="s">
        <v>55</v>
      </c>
      <c r="C22" s="2031" t="s">
        <v>990</v>
      </c>
      <c r="D22" s="1153"/>
      <c r="E22" s="1153"/>
      <c r="F22" s="1153"/>
      <c r="G22" s="1159"/>
      <c r="H22" s="2037" t="s">
        <v>991</v>
      </c>
      <c r="I22" s="2038"/>
      <c r="J22" s="2041" t="s">
        <v>992</v>
      </c>
      <c r="K22" s="2041"/>
      <c r="L22" s="817" t="s">
        <v>990</v>
      </c>
      <c r="M22" s="809" t="s">
        <v>226</v>
      </c>
      <c r="O22" s="35"/>
      <c r="Q22" s="21" t="s">
        <v>55</v>
      </c>
      <c r="R22" s="110" t="s">
        <v>990</v>
      </c>
      <c r="S22" s="111" t="s">
        <v>992</v>
      </c>
      <c r="T22" s="539" t="s">
        <v>991</v>
      </c>
      <c r="U22" s="959" t="s">
        <v>992</v>
      </c>
    </row>
    <row r="23" spans="2:22" s="34" customFormat="1" ht="55.5">
      <c r="B23" s="4" t="s">
        <v>58</v>
      </c>
      <c r="C23" s="1335" t="s">
        <v>993</v>
      </c>
      <c r="D23" s="1135"/>
      <c r="E23" s="1135"/>
      <c r="F23" s="1135"/>
      <c r="G23" s="1137"/>
      <c r="H23" s="2066" t="s">
        <v>994</v>
      </c>
      <c r="I23" s="2067"/>
      <c r="J23" s="2044" t="s">
        <v>995</v>
      </c>
      <c r="K23" s="2044"/>
      <c r="L23" s="818" t="s">
        <v>993</v>
      </c>
      <c r="M23" s="810" t="s">
        <v>233</v>
      </c>
      <c r="O23" s="35"/>
      <c r="Q23" s="21" t="s">
        <v>58</v>
      </c>
      <c r="R23" s="55" t="s">
        <v>993</v>
      </c>
      <c r="S23" s="48" t="s">
        <v>996</v>
      </c>
      <c r="T23" s="537" t="s">
        <v>997</v>
      </c>
      <c r="U23" s="956" t="s">
        <v>995</v>
      </c>
    </row>
    <row r="24" spans="2:22" s="34" customFormat="1" ht="21">
      <c r="B24" s="2" t="s">
        <v>61</v>
      </c>
      <c r="C24" s="2036">
        <v>39898</v>
      </c>
      <c r="D24" s="1156"/>
      <c r="E24" s="1156"/>
      <c r="F24" s="1156"/>
      <c r="G24" s="1160"/>
      <c r="H24" s="2039">
        <v>39426</v>
      </c>
      <c r="I24" s="2040"/>
      <c r="J24" s="2035">
        <v>36970</v>
      </c>
      <c r="K24" s="2035"/>
      <c r="L24" s="819">
        <v>44848</v>
      </c>
      <c r="M24" s="811">
        <v>31778</v>
      </c>
      <c r="O24" s="35"/>
      <c r="Q24" s="21" t="s">
        <v>61</v>
      </c>
      <c r="R24" s="121">
        <v>39898</v>
      </c>
      <c r="S24" s="122">
        <v>36970</v>
      </c>
      <c r="T24" s="546">
        <v>37181</v>
      </c>
      <c r="U24" s="965">
        <v>36970</v>
      </c>
    </row>
    <row r="25" spans="2:22" s="34" customFormat="1" ht="43.5" customHeight="1">
      <c r="B25" s="2" t="s">
        <v>62</v>
      </c>
      <c r="C25" s="1312" t="s">
        <v>998</v>
      </c>
      <c r="D25" s="1225"/>
      <c r="E25" s="1225"/>
      <c r="F25" s="1225"/>
      <c r="G25" s="1295"/>
      <c r="H25" s="2033" t="s">
        <v>999</v>
      </c>
      <c r="I25" s="2034"/>
      <c r="J25" s="2032" t="s">
        <v>998</v>
      </c>
      <c r="K25" s="2032"/>
      <c r="L25" s="818" t="s">
        <v>236</v>
      </c>
      <c r="M25" s="812" t="s">
        <v>998</v>
      </c>
      <c r="O25" s="35"/>
      <c r="Q25" s="21" t="s">
        <v>62</v>
      </c>
      <c r="R25" s="55" t="s">
        <v>998</v>
      </c>
      <c r="S25" s="57" t="s">
        <v>998</v>
      </c>
      <c r="T25" s="538" t="s">
        <v>999</v>
      </c>
      <c r="U25" s="384" t="s">
        <v>998</v>
      </c>
    </row>
    <row r="26" spans="2:22" s="34" customFormat="1" ht="54.75" customHeight="1">
      <c r="B26" s="2" t="s">
        <v>64</v>
      </c>
      <c r="C26" s="1312" t="s">
        <v>1000</v>
      </c>
      <c r="D26" s="1225"/>
      <c r="E26" s="1225"/>
      <c r="F26" s="1225"/>
      <c r="G26" s="1295"/>
      <c r="H26" s="2033" t="s">
        <v>1001</v>
      </c>
      <c r="I26" s="2034"/>
      <c r="J26" s="2042" t="s">
        <v>1002</v>
      </c>
      <c r="K26" s="2042"/>
      <c r="L26" s="820" t="s">
        <v>1003</v>
      </c>
      <c r="M26" s="812" t="s">
        <v>1004</v>
      </c>
      <c r="O26" s="35"/>
      <c r="Q26" s="21" t="s">
        <v>64</v>
      </c>
      <c r="R26" s="55" t="s">
        <v>1000</v>
      </c>
      <c r="S26" s="48" t="s">
        <v>1002</v>
      </c>
      <c r="T26" s="537" t="s">
        <v>1005</v>
      </c>
      <c r="U26" s="956" t="s">
        <v>1002</v>
      </c>
    </row>
    <row r="27" spans="2:22" s="34" customFormat="1" ht="37.5" customHeight="1">
      <c r="B27" s="2" t="s">
        <v>68</v>
      </c>
      <c r="C27" s="1178" t="s">
        <v>69</v>
      </c>
      <c r="D27" s="1166"/>
      <c r="E27" s="1166"/>
      <c r="F27" s="1166"/>
      <c r="G27" s="1167"/>
      <c r="H27" s="2033" t="s">
        <v>1006</v>
      </c>
      <c r="I27" s="2034"/>
      <c r="J27" s="2043" t="s">
        <v>256</v>
      </c>
      <c r="K27" s="2043"/>
      <c r="L27" s="820" t="s">
        <v>69</v>
      </c>
      <c r="M27" s="810" t="s">
        <v>256</v>
      </c>
      <c r="O27" s="35"/>
      <c r="Q27" s="21" t="s">
        <v>68</v>
      </c>
      <c r="R27" s="44" t="s">
        <v>69</v>
      </c>
      <c r="S27" s="48" t="s">
        <v>256</v>
      </c>
      <c r="T27" s="538" t="s">
        <v>1006</v>
      </c>
      <c r="U27" s="956" t="s">
        <v>256</v>
      </c>
    </row>
    <row r="28" spans="2:22" s="34" customFormat="1" ht="75" customHeight="1">
      <c r="B28" s="4" t="s">
        <v>75</v>
      </c>
      <c r="C28" s="1312" t="s">
        <v>1007</v>
      </c>
      <c r="D28" s="1225"/>
      <c r="E28" s="1225"/>
      <c r="F28" s="1225"/>
      <c r="G28" s="1295"/>
      <c r="H28" s="2033" t="s">
        <v>1008</v>
      </c>
      <c r="I28" s="2034"/>
      <c r="J28" s="2042" t="s">
        <v>1009</v>
      </c>
      <c r="K28" s="2042"/>
      <c r="L28" s="820" t="s">
        <v>1010</v>
      </c>
      <c r="M28" s="810" t="s">
        <v>266</v>
      </c>
      <c r="O28" s="35"/>
      <c r="Q28" s="21" t="s">
        <v>75</v>
      </c>
      <c r="R28" s="55" t="s">
        <v>1011</v>
      </c>
      <c r="S28" s="48" t="s">
        <v>1012</v>
      </c>
      <c r="T28" s="537" t="s">
        <v>1013</v>
      </c>
      <c r="U28" s="956" t="s">
        <v>1014</v>
      </c>
    </row>
    <row r="29" spans="2:22" s="34" customFormat="1" ht="21">
      <c r="B29" s="2" t="s">
        <v>77</v>
      </c>
      <c r="C29" s="1178" t="s">
        <v>172</v>
      </c>
      <c r="D29" s="1166"/>
      <c r="E29" s="1166"/>
      <c r="F29" s="1166"/>
      <c r="G29" s="1167"/>
      <c r="H29" s="2064" t="s">
        <v>172</v>
      </c>
      <c r="I29" s="2065"/>
      <c r="J29" s="2032" t="s">
        <v>172</v>
      </c>
      <c r="K29" s="2032"/>
      <c r="L29" s="821" t="s">
        <v>172</v>
      </c>
      <c r="M29" s="810" t="s">
        <v>172</v>
      </c>
      <c r="O29" s="35"/>
      <c r="Q29" s="21" t="s">
        <v>77</v>
      </c>
      <c r="R29" s="44" t="s">
        <v>172</v>
      </c>
      <c r="S29" s="48" t="s">
        <v>172</v>
      </c>
      <c r="T29" s="537" t="s">
        <v>172</v>
      </c>
      <c r="U29" s="956" t="s">
        <v>172</v>
      </c>
    </row>
    <row r="30" spans="2:22" s="34" customFormat="1" ht="209.25" customHeight="1">
      <c r="B30" s="2" t="s">
        <v>80</v>
      </c>
      <c r="C30" s="1312" t="s">
        <v>384</v>
      </c>
      <c r="D30" s="1225"/>
      <c r="E30" s="1225"/>
      <c r="F30" s="1225"/>
      <c r="G30" s="1295"/>
      <c r="H30" s="2033" t="s">
        <v>384</v>
      </c>
      <c r="I30" s="2034"/>
      <c r="J30" s="2091" t="s">
        <v>32</v>
      </c>
      <c r="K30" s="2091"/>
      <c r="L30" s="818" t="s">
        <v>384</v>
      </c>
      <c r="M30" s="812" t="s">
        <v>1015</v>
      </c>
      <c r="O30" s="35"/>
      <c r="Q30" s="21" t="s">
        <v>80</v>
      </c>
      <c r="R30" s="55" t="s">
        <v>384</v>
      </c>
      <c r="S30" s="57" t="s">
        <v>384</v>
      </c>
      <c r="T30" s="538" t="s">
        <v>384</v>
      </c>
      <c r="U30" s="384" t="s">
        <v>32</v>
      </c>
    </row>
    <row r="31" spans="2:22" s="34" customFormat="1" ht="33" customHeight="1">
      <c r="B31" s="805" t="s">
        <v>82</v>
      </c>
      <c r="C31" s="1312" t="s">
        <v>32</v>
      </c>
      <c r="D31" s="1225"/>
      <c r="E31" s="1225"/>
      <c r="F31" s="1225"/>
      <c r="G31" s="1295"/>
      <c r="H31" s="2033" t="s">
        <v>32</v>
      </c>
      <c r="I31" s="2034"/>
      <c r="J31" s="2094" t="s">
        <v>32</v>
      </c>
      <c r="K31" s="2094"/>
      <c r="L31" s="818" t="s">
        <v>32</v>
      </c>
      <c r="M31" s="812" t="s">
        <v>32</v>
      </c>
      <c r="O31" s="35"/>
      <c r="Q31" s="21" t="s">
        <v>82</v>
      </c>
      <c r="R31" s="55" t="s">
        <v>32</v>
      </c>
      <c r="S31" s="57" t="s">
        <v>32</v>
      </c>
      <c r="T31" s="538" t="s">
        <v>32</v>
      </c>
      <c r="U31" s="384" t="s">
        <v>32</v>
      </c>
    </row>
    <row r="32" spans="2:22" s="34" customFormat="1" ht="96.75" customHeight="1">
      <c r="B32" s="36" t="s">
        <v>83</v>
      </c>
      <c r="C32" s="1608" t="s">
        <v>1016</v>
      </c>
      <c r="D32" s="2092"/>
      <c r="E32" s="2092"/>
      <c r="F32" s="2092"/>
      <c r="G32" s="2093"/>
      <c r="H32" s="2099" t="s">
        <v>1017</v>
      </c>
      <c r="I32" s="2100"/>
      <c r="J32" s="2097" t="s">
        <v>1018</v>
      </c>
      <c r="K32" s="2098"/>
      <c r="L32" s="822" t="s">
        <v>1019</v>
      </c>
      <c r="M32" s="813" t="s">
        <v>1020</v>
      </c>
      <c r="O32" s="35"/>
      <c r="Q32" s="22" t="s">
        <v>83</v>
      </c>
      <c r="R32" s="192" t="s">
        <v>1021</v>
      </c>
      <c r="S32" s="327" t="s">
        <v>1022</v>
      </c>
      <c r="T32" s="327" t="s">
        <v>1023</v>
      </c>
      <c r="U32" s="966" t="s">
        <v>1024</v>
      </c>
      <c r="V32" s="142"/>
    </row>
    <row r="33" spans="2:21" s="34" customFormat="1" ht="21">
      <c r="B33" s="33" t="s">
        <v>88</v>
      </c>
      <c r="C33" s="1371" t="s">
        <v>32</v>
      </c>
      <c r="D33" s="1371"/>
      <c r="E33" s="1371"/>
      <c r="F33" s="1371"/>
      <c r="G33" s="1371"/>
      <c r="H33" s="2064" t="s">
        <v>32</v>
      </c>
      <c r="I33" s="2065"/>
      <c r="J33" s="2045" t="s">
        <v>32</v>
      </c>
      <c r="K33" s="2045"/>
      <c r="L33" s="821" t="s">
        <v>32</v>
      </c>
      <c r="M33" s="810" t="s">
        <v>32</v>
      </c>
      <c r="O33" s="35"/>
      <c r="Q33" s="170" t="s">
        <v>88</v>
      </c>
      <c r="R33" s="185" t="s">
        <v>32</v>
      </c>
      <c r="S33" s="186" t="s">
        <v>32</v>
      </c>
      <c r="T33" s="547" t="s">
        <v>32</v>
      </c>
      <c r="U33" s="967" t="s">
        <v>32</v>
      </c>
    </row>
    <row r="34" spans="2:21" s="34" customFormat="1" ht="18.5">
      <c r="B34" s="33" t="s">
        <v>90</v>
      </c>
      <c r="C34" s="1371" t="s">
        <v>32</v>
      </c>
      <c r="D34" s="1371"/>
      <c r="E34" s="1371"/>
      <c r="F34" s="1371"/>
      <c r="G34" s="1371"/>
      <c r="H34" s="2064" t="s">
        <v>32</v>
      </c>
      <c r="I34" s="2065"/>
      <c r="J34" s="2045" t="s">
        <v>32</v>
      </c>
      <c r="K34" s="2045"/>
      <c r="L34" s="821" t="s">
        <v>32</v>
      </c>
      <c r="M34" s="810" t="s">
        <v>32</v>
      </c>
      <c r="O34" s="35"/>
      <c r="Q34" s="170" t="s">
        <v>90</v>
      </c>
      <c r="R34" s="185" t="s">
        <v>32</v>
      </c>
      <c r="S34" s="186" t="s">
        <v>32</v>
      </c>
      <c r="T34" s="547" t="s">
        <v>32</v>
      </c>
      <c r="U34" s="967" t="s">
        <v>32</v>
      </c>
    </row>
    <row r="35" spans="2:21" s="34" customFormat="1" ht="19" thickBot="1">
      <c r="B35" s="806" t="s">
        <v>92</v>
      </c>
      <c r="C35" s="1734" t="s">
        <v>32</v>
      </c>
      <c r="D35" s="1490"/>
      <c r="E35" s="1490"/>
      <c r="F35" s="1490"/>
      <c r="G35" s="1990"/>
      <c r="H35" s="1734" t="s">
        <v>32</v>
      </c>
      <c r="I35" s="1490"/>
      <c r="J35" s="2095" t="s">
        <v>32</v>
      </c>
      <c r="K35" s="2096"/>
      <c r="L35" s="802" t="s">
        <v>32</v>
      </c>
      <c r="M35" s="814" t="s">
        <v>32</v>
      </c>
      <c r="O35" s="35"/>
      <c r="Q35" s="171" t="s">
        <v>92</v>
      </c>
      <c r="R35" s="188" t="s">
        <v>32</v>
      </c>
      <c r="S35" s="189" t="s">
        <v>32</v>
      </c>
      <c r="T35" s="548" t="s">
        <v>32</v>
      </c>
      <c r="U35" s="968" t="s">
        <v>32</v>
      </c>
    </row>
    <row r="36" spans="2:21" s="34" customFormat="1" ht="18.5">
      <c r="B36" s="34"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O36" s="35"/>
      <c r="Q36" s="34"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7" spans="2:21" s="34" customFormat="1" ht="18.5">
      <c r="B37" s="34" t="str">
        <f>Cholera!B37</f>
        <v>2 Source: UNICEF PRODUCT MENU FOR VACCINES SUPPLIED BY UNICEF FOR GAVI, THE VACCINE ALLIANCE (https://www.unicef.org/supply/media/25621/file/Product-Menu-All-Vaccines-May-2026.pdf)</v>
      </c>
      <c r="O37" s="35"/>
      <c r="Q37" s="34" t="str">
        <f>B37</f>
        <v>2 Source: UNICEF PRODUCT MENU FOR VACCINES SUPPLIED BY UNICEF FOR GAVI, THE VACCINE ALLIANCE (https://www.unicef.org/supply/media/25621/file/Product-Menu-All-Vaccines-May-2026.pdf)</v>
      </c>
    </row>
    <row r="38" spans="2:21" s="34" customFormat="1" ht="18.5">
      <c r="B38" s="34" t="str">
        <f>Cholera!B38</f>
        <v>3 Source: WHO position paper: http://www.who.int/immunization/documents/positionpapers/en/</v>
      </c>
      <c r="O38" s="35"/>
      <c r="Q38" s="34" t="str">
        <f>B38</f>
        <v>3 Source: WHO position paper: http://www.who.int/immunization/documents/positionpapers/en/</v>
      </c>
    </row>
    <row r="39" spans="2:21" s="34" customFormat="1" ht="18.5">
      <c r="B39" s="34" t="str">
        <f>Cholera!B39</f>
        <v xml:space="preserve">4 Source: Gavi Secretariat, see definitions tab for details </v>
      </c>
      <c r="O39" s="35"/>
      <c r="Q39" s="34" t="str">
        <f>B39</f>
        <v xml:space="preserve">4 Source: Gavi Secretariat, see definitions tab for details </v>
      </c>
    </row>
    <row r="40" spans="2:21" s="34" customFormat="1" ht="18.5">
      <c r="B40" s="232" t="s">
        <v>1094</v>
      </c>
      <c r="O40" s="35"/>
      <c r="Q40" s="34" t="str">
        <f>B40</f>
        <v>5 Source: Gavi Secretariat, 2026</v>
      </c>
    </row>
    <row r="41" spans="2:21" s="34" customFormat="1" ht="18.75" customHeight="1">
      <c r="B41" s="2090"/>
      <c r="C41" s="2090"/>
      <c r="D41" s="2090"/>
      <c r="E41" s="2090"/>
      <c r="F41" s="2090"/>
      <c r="G41" s="2090"/>
      <c r="H41" s="2090"/>
      <c r="I41" s="2090"/>
      <c r="J41" s="2090"/>
      <c r="K41" s="2090"/>
      <c r="L41" s="2090"/>
      <c r="M41" s="2090"/>
      <c r="O41" s="35"/>
      <c r="Q41" s="1162" t="s">
        <v>1025</v>
      </c>
      <c r="R41" s="1162"/>
      <c r="S41" s="1162"/>
      <c r="T41" s="1162"/>
      <c r="U41" s="1162"/>
    </row>
    <row r="42" spans="2:21" s="34" customFormat="1" ht="18.5">
      <c r="O42" s="35"/>
      <c r="Q42" s="1162"/>
      <c r="R42" s="1162"/>
      <c r="S42" s="1162"/>
      <c r="T42" s="1162"/>
      <c r="U42" s="1162"/>
    </row>
    <row r="43" spans="2:21" s="34" customFormat="1" ht="18.5">
      <c r="O43" s="35"/>
      <c r="Q43" s="1162"/>
      <c r="R43" s="1162"/>
      <c r="S43" s="1162"/>
      <c r="T43" s="1162"/>
      <c r="U43" s="1162"/>
    </row>
    <row r="44" spans="2:21" s="34" customFormat="1" ht="18.5">
      <c r="O44" s="35"/>
    </row>
  </sheetData>
  <sheetProtection selectLockedCells="1" selectUnlockedCells="1"/>
  <mergeCells count="85">
    <mergeCell ref="J28:K28"/>
    <mergeCell ref="J32:K32"/>
    <mergeCell ref="H29:I29"/>
    <mergeCell ref="H30:I30"/>
    <mergeCell ref="H32:I32"/>
    <mergeCell ref="H28:I28"/>
    <mergeCell ref="C33:G33"/>
    <mergeCell ref="J29:K29"/>
    <mergeCell ref="Q41:U43"/>
    <mergeCell ref="B41:M41"/>
    <mergeCell ref="J30:K30"/>
    <mergeCell ref="C32:G32"/>
    <mergeCell ref="C31:G31"/>
    <mergeCell ref="J31:K31"/>
    <mergeCell ref="H31:I31"/>
    <mergeCell ref="C35:G35"/>
    <mergeCell ref="H33:I33"/>
    <mergeCell ref="C34:G34"/>
    <mergeCell ref="H35:I35"/>
    <mergeCell ref="J35:K35"/>
    <mergeCell ref="C29:G29"/>
    <mergeCell ref="C30:G30"/>
    <mergeCell ref="H12:K12"/>
    <mergeCell ref="C7:M7"/>
    <mergeCell ref="C8:M8"/>
    <mergeCell ref="C9:M9"/>
    <mergeCell ref="H34:I34"/>
    <mergeCell ref="J34:K34"/>
    <mergeCell ref="H23:I23"/>
    <mergeCell ref="C12:G12"/>
    <mergeCell ref="C13:G13"/>
    <mergeCell ref="C14:G14"/>
    <mergeCell ref="C15:G15"/>
    <mergeCell ref="C16:G16"/>
    <mergeCell ref="C17:G17"/>
    <mergeCell ref="C18:G18"/>
    <mergeCell ref="C19:G19"/>
    <mergeCell ref="C28:G28"/>
    <mergeCell ref="J33:K33"/>
    <mergeCell ref="Q2:S2"/>
    <mergeCell ref="Q3:S5"/>
    <mergeCell ref="C11:G11"/>
    <mergeCell ref="C10:G10"/>
    <mergeCell ref="H11:M11"/>
    <mergeCell ref="B2:M2"/>
    <mergeCell ref="B4:K5"/>
    <mergeCell ref="H10:M10"/>
    <mergeCell ref="R7:U7"/>
    <mergeCell ref="R8:U8"/>
    <mergeCell ref="R9:U9"/>
    <mergeCell ref="L12:M12"/>
    <mergeCell ref="H13:K13"/>
    <mergeCell ref="H17:K17"/>
    <mergeCell ref="L13:M13"/>
    <mergeCell ref="H27:I27"/>
    <mergeCell ref="H24:I24"/>
    <mergeCell ref="J22:K22"/>
    <mergeCell ref="J26:K26"/>
    <mergeCell ref="J27:K27"/>
    <mergeCell ref="J23:K23"/>
    <mergeCell ref="H26:I26"/>
    <mergeCell ref="C27:G27"/>
    <mergeCell ref="H18:K18"/>
    <mergeCell ref="H19:K19"/>
    <mergeCell ref="H20:I20"/>
    <mergeCell ref="J20:K20"/>
    <mergeCell ref="H21:I21"/>
    <mergeCell ref="J21:K21"/>
    <mergeCell ref="C26:G26"/>
    <mergeCell ref="C22:G22"/>
    <mergeCell ref="C23:G23"/>
    <mergeCell ref="C25:G25"/>
    <mergeCell ref="J25:K25"/>
    <mergeCell ref="H25:I25"/>
    <mergeCell ref="J24:K24"/>
    <mergeCell ref="C24:G24"/>
    <mergeCell ref="H22:I22"/>
    <mergeCell ref="H14:M14"/>
    <mergeCell ref="H15:M15"/>
    <mergeCell ref="H16:M16"/>
    <mergeCell ref="C20:G20"/>
    <mergeCell ref="C21:G21"/>
    <mergeCell ref="L19:M19"/>
    <mergeCell ref="L18:M18"/>
    <mergeCell ref="L17:M17"/>
  </mergeCells>
  <hyperlinks>
    <hyperlink ref="J32" r:id="rId1" xr:uid="{00000000-0004-0000-0D00-000000000000}"/>
    <hyperlink ref="R32" r:id="rId2" xr:uid="{00000000-0004-0000-0D00-000001000000}"/>
    <hyperlink ref="S32" r:id="rId3" xr:uid="{00000000-0004-0000-0D00-000002000000}"/>
    <hyperlink ref="C32" r:id="rId4" xr:uid="{00000000-0004-0000-0D00-000005000000}"/>
    <hyperlink ref="H32" r:id="rId5" xr:uid="{00000000-0004-0000-0D00-000007000000}"/>
    <hyperlink ref="L32" r:id="rId6" xr:uid="{9DA1559D-1BE0-4744-BA67-09F0C9EF5E6D}"/>
    <hyperlink ref="M32" r:id="rId7" xr:uid="{F64C2FDB-82D1-482F-B9C2-013E8AA7F022}"/>
    <hyperlink ref="U32" r:id="rId8" xr:uid="{FD5CC0E7-A8C5-46AA-AF64-C61784D981C3}"/>
    <hyperlink ref="T32" r:id="rId9" xr:uid="{0E086781-5BFA-43F1-A618-C424A1E57E7A}"/>
  </hyperlinks>
  <pageMargins left="0.25" right="0.25" top="0.75" bottom="0.75" header="0.3" footer="0.3"/>
  <pageSetup paperSize="8" scale="31"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2:AG49"/>
  <sheetViews>
    <sheetView showGridLines="0" zoomScale="50" zoomScaleNormal="50" zoomScaleSheetLayoutView="40" workbookViewId="0">
      <selection activeCell="B37" sqref="B37"/>
    </sheetView>
  </sheetViews>
  <sheetFormatPr defaultRowHeight="14.5"/>
  <cols>
    <col min="1" max="1" width="4.453125" customWidth="1"/>
    <col min="2" max="2" width="76.6328125" customWidth="1"/>
    <col min="3" max="12" width="14" customWidth="1"/>
    <col min="13" max="16" width="16.54296875" customWidth="1"/>
    <col min="17" max="17" width="11" customWidth="1"/>
    <col min="18" max="21" width="9.6328125" customWidth="1"/>
    <col min="22" max="22" width="25.54296875" customWidth="1"/>
    <col min="23" max="23" width="17.36328125" customWidth="1"/>
    <col min="24" max="24" width="9.36328125" style="10" customWidth="1"/>
    <col min="25" max="25" width="8.6328125" customWidth="1"/>
    <col min="26" max="26" width="75.453125" customWidth="1"/>
    <col min="27" max="27" width="27.36328125" hidden="1" customWidth="1"/>
    <col min="28" max="28" width="64.54296875" customWidth="1"/>
    <col min="29" max="29" width="10.6328125" bestFit="1" customWidth="1"/>
  </cols>
  <sheetData>
    <row r="2" spans="2:33" ht="47.25" customHeight="1">
      <c r="B2" s="266" t="s">
        <v>12</v>
      </c>
      <c r="C2" s="266"/>
      <c r="D2" s="266"/>
      <c r="E2" s="266"/>
      <c r="F2" s="266"/>
      <c r="G2" s="266"/>
      <c r="H2" s="266"/>
      <c r="I2" s="266"/>
      <c r="J2" s="266"/>
      <c r="K2" s="266"/>
      <c r="L2" s="266"/>
      <c r="M2" s="266"/>
      <c r="N2" s="266"/>
      <c r="O2" s="266"/>
      <c r="P2" s="266"/>
      <c r="Q2" s="266"/>
      <c r="R2" s="266"/>
      <c r="S2" s="266"/>
      <c r="T2" s="266"/>
      <c r="U2" s="266"/>
      <c r="V2" s="266"/>
      <c r="Z2" s="1184" t="s">
        <v>13</v>
      </c>
      <c r="AA2" s="1184"/>
      <c r="AB2" s="1184"/>
      <c r="AC2" s="1184"/>
      <c r="AD2" s="1184"/>
      <c r="AE2" s="1184"/>
      <c r="AF2" s="1184"/>
      <c r="AG2" s="1184"/>
    </row>
    <row r="3" spans="2:33" ht="15" customHeight="1">
      <c r="Z3" s="1162" t="s">
        <v>14</v>
      </c>
      <c r="AA3" s="1162"/>
      <c r="AB3" s="1162"/>
      <c r="AC3" s="1162"/>
    </row>
    <row r="4" spans="2:33" ht="40.5" customHeight="1">
      <c r="B4" s="1162" t="s">
        <v>15</v>
      </c>
      <c r="C4" s="277"/>
      <c r="D4" s="277"/>
      <c r="E4" s="277"/>
      <c r="F4" s="277"/>
      <c r="G4" s="277"/>
      <c r="H4" s="277"/>
      <c r="I4" s="277"/>
      <c r="J4" s="277"/>
      <c r="K4" s="277"/>
      <c r="L4" s="277"/>
      <c r="M4" s="277"/>
      <c r="N4" s="277"/>
      <c r="O4" s="277"/>
      <c r="P4" s="277"/>
      <c r="Q4" s="277"/>
      <c r="R4" s="277"/>
      <c r="S4" s="277"/>
      <c r="T4" s="277"/>
      <c r="U4" s="277"/>
      <c r="V4" s="277"/>
      <c r="Z4" s="1162"/>
      <c r="AA4" s="1162"/>
      <c r="AB4" s="1162"/>
      <c r="AC4" s="1162"/>
    </row>
    <row r="5" spans="2:33" ht="18.5">
      <c r="B5" s="1163"/>
      <c r="C5" s="277"/>
      <c r="D5" s="277"/>
      <c r="E5" s="277"/>
      <c r="F5" s="277"/>
      <c r="G5" s="277"/>
      <c r="H5" s="277"/>
      <c r="I5" s="277"/>
      <c r="J5" s="277"/>
      <c r="K5" s="277"/>
      <c r="L5" s="277"/>
      <c r="M5" s="277"/>
      <c r="N5" s="277"/>
      <c r="O5" s="277"/>
      <c r="P5" s="277"/>
      <c r="Q5" s="277"/>
      <c r="R5" s="277"/>
      <c r="S5" s="277"/>
      <c r="T5" s="277"/>
      <c r="U5" s="277"/>
      <c r="V5" s="277"/>
      <c r="W5" s="6"/>
      <c r="Z5" s="1162"/>
      <c r="AA5" s="1162"/>
      <c r="AB5" s="1162"/>
      <c r="AC5" s="1162"/>
    </row>
    <row r="6" spans="2:33" ht="15" thickBot="1">
      <c r="C6" s="6"/>
      <c r="D6" s="6"/>
      <c r="E6" s="6"/>
      <c r="F6" s="6"/>
      <c r="G6" s="6"/>
      <c r="H6" s="6"/>
      <c r="I6" s="6"/>
      <c r="J6" s="6"/>
      <c r="K6" s="6"/>
      <c r="L6" s="6"/>
      <c r="M6" s="6"/>
      <c r="N6" s="6"/>
      <c r="O6" s="6"/>
      <c r="P6" s="6"/>
      <c r="Q6" s="6"/>
      <c r="V6" s="27"/>
      <c r="W6" s="6"/>
    </row>
    <row r="7" spans="2:33" s="34" customFormat="1" ht="21">
      <c r="B7" s="3" t="s">
        <v>16</v>
      </c>
      <c r="C7" s="1172" t="s">
        <v>17</v>
      </c>
      <c r="D7" s="1173"/>
      <c r="E7" s="1173"/>
      <c r="F7" s="1173"/>
      <c r="G7" s="1173"/>
      <c r="H7" s="1173"/>
      <c r="I7" s="1173"/>
      <c r="J7" s="1173"/>
      <c r="K7" s="1173"/>
      <c r="L7" s="1174"/>
      <c r="M7" s="1168" t="s">
        <v>17</v>
      </c>
      <c r="N7" s="1169"/>
      <c r="O7" s="1169"/>
      <c r="P7" s="1169"/>
      <c r="Q7" s="1169"/>
      <c r="R7" s="1169"/>
      <c r="S7" s="1169"/>
      <c r="T7" s="1169"/>
      <c r="U7" s="1169"/>
      <c r="V7" s="1170"/>
      <c r="W7" s="59"/>
      <c r="X7" s="35"/>
      <c r="Z7" s="14" t="s">
        <v>16</v>
      </c>
      <c r="AA7" s="755"/>
      <c r="AB7" s="11" t="s">
        <v>17</v>
      </c>
    </row>
    <row r="8" spans="2:33" s="34" customFormat="1" ht="21">
      <c r="B8" s="4" t="s">
        <v>18</v>
      </c>
      <c r="C8" s="1141" t="s">
        <v>19</v>
      </c>
      <c r="D8" s="1142"/>
      <c r="E8" s="1142"/>
      <c r="F8" s="1142"/>
      <c r="G8" s="1142"/>
      <c r="H8" s="1142"/>
      <c r="I8" s="1142"/>
      <c r="J8" s="1142"/>
      <c r="K8" s="1142"/>
      <c r="L8" s="1161"/>
      <c r="M8" s="1165" t="s">
        <v>19</v>
      </c>
      <c r="N8" s="1166"/>
      <c r="O8" s="1166"/>
      <c r="P8" s="1166"/>
      <c r="Q8" s="1166"/>
      <c r="R8" s="1166"/>
      <c r="S8" s="1166"/>
      <c r="T8" s="1166"/>
      <c r="U8" s="1166"/>
      <c r="V8" s="1171"/>
      <c r="X8" s="35"/>
      <c r="Z8" s="15" t="s">
        <v>18</v>
      </c>
      <c r="AA8" s="756"/>
      <c r="AB8" s="12" t="s">
        <v>19</v>
      </c>
    </row>
    <row r="9" spans="2:33" s="34" customFormat="1" ht="21">
      <c r="B9" s="4" t="s">
        <v>20</v>
      </c>
      <c r="C9" s="1141" t="s">
        <v>21</v>
      </c>
      <c r="D9" s="1142"/>
      <c r="E9" s="1142"/>
      <c r="F9" s="1142"/>
      <c r="G9" s="1142"/>
      <c r="H9" s="1142"/>
      <c r="I9" s="1142"/>
      <c r="J9" s="1142"/>
      <c r="K9" s="1142"/>
      <c r="L9" s="1161"/>
      <c r="M9" s="1165" t="s">
        <v>22</v>
      </c>
      <c r="N9" s="1166"/>
      <c r="O9" s="1166"/>
      <c r="P9" s="1166"/>
      <c r="Q9" s="1167"/>
      <c r="R9" s="1164" t="s">
        <v>23</v>
      </c>
      <c r="S9" s="1142"/>
      <c r="T9" s="1142"/>
      <c r="U9" s="1142"/>
      <c r="V9" s="1161"/>
      <c r="X9" s="35"/>
      <c r="Z9" s="15" t="s">
        <v>20</v>
      </c>
      <c r="AA9" s="756"/>
      <c r="AB9" s="12" t="s">
        <v>24</v>
      </c>
    </row>
    <row r="10" spans="2:33" s="34" customFormat="1" ht="39.5">
      <c r="B10" s="30" t="s">
        <v>25</v>
      </c>
      <c r="C10" s="1179" t="s">
        <v>26</v>
      </c>
      <c r="D10" s="1180"/>
      <c r="E10" s="1180"/>
      <c r="F10" s="1180"/>
      <c r="G10" s="1180"/>
      <c r="H10" s="1180"/>
      <c r="I10" s="1180"/>
      <c r="J10" s="1180"/>
      <c r="K10" s="1180"/>
      <c r="L10" s="1181"/>
      <c r="M10" s="1175" t="s">
        <v>27</v>
      </c>
      <c r="N10" s="1176"/>
      <c r="O10" s="1176"/>
      <c r="P10" s="1176"/>
      <c r="Q10" s="1176"/>
      <c r="R10" s="1176"/>
      <c r="S10" s="1176"/>
      <c r="T10" s="1176"/>
      <c r="U10" s="1176"/>
      <c r="V10" s="1177"/>
      <c r="X10" s="35"/>
      <c r="Z10" s="28" t="s">
        <v>25</v>
      </c>
      <c r="AA10" s="757"/>
      <c r="AB10" s="29" t="s">
        <v>28</v>
      </c>
    </row>
    <row r="11" spans="2:33" s="34" customFormat="1" ht="21">
      <c r="B11" s="281" t="s">
        <v>1050</v>
      </c>
      <c r="C11" s="1141" t="s">
        <v>30</v>
      </c>
      <c r="D11" s="1142"/>
      <c r="E11" s="1142"/>
      <c r="F11" s="1142"/>
      <c r="G11" s="1142"/>
      <c r="H11" s="1142"/>
      <c r="I11" s="1142"/>
      <c r="J11" s="1142"/>
      <c r="K11" s="1142"/>
      <c r="L11" s="1161"/>
      <c r="M11" s="1165" t="s">
        <v>30</v>
      </c>
      <c r="N11" s="1166"/>
      <c r="O11" s="1166"/>
      <c r="P11" s="1166"/>
      <c r="Q11" s="1167"/>
      <c r="R11" s="1178" t="s">
        <v>30</v>
      </c>
      <c r="S11" s="1166"/>
      <c r="T11" s="1166"/>
      <c r="U11" s="1166"/>
      <c r="V11" s="1171"/>
      <c r="X11" s="35"/>
      <c r="Z11" s="16" t="s">
        <v>31</v>
      </c>
      <c r="AA11" s="756"/>
      <c r="AB11" s="12" t="s">
        <v>32</v>
      </c>
    </row>
    <row r="12" spans="2:33" s="34" customFormat="1" ht="18.5">
      <c r="B12" s="280" t="s">
        <v>33</v>
      </c>
      <c r="C12" s="1141" t="s">
        <v>34</v>
      </c>
      <c r="D12" s="1142"/>
      <c r="E12" s="1142"/>
      <c r="F12" s="1142"/>
      <c r="G12" s="1142"/>
      <c r="H12" s="1142"/>
      <c r="I12" s="1142"/>
      <c r="J12" s="1142"/>
      <c r="K12" s="1142"/>
      <c r="L12" s="1161"/>
      <c r="M12" s="1165" t="s">
        <v>34</v>
      </c>
      <c r="N12" s="1166"/>
      <c r="O12" s="1166"/>
      <c r="P12" s="1166"/>
      <c r="Q12" s="1167"/>
      <c r="R12" s="1178" t="s">
        <v>34</v>
      </c>
      <c r="S12" s="1166"/>
      <c r="T12" s="1166"/>
      <c r="U12" s="1166"/>
      <c r="V12" s="1171"/>
      <c r="X12" s="35"/>
      <c r="Z12" s="15" t="s">
        <v>35</v>
      </c>
      <c r="AA12" s="756"/>
      <c r="AB12" s="12" t="s">
        <v>32</v>
      </c>
    </row>
    <row r="13" spans="2:33" s="34" customFormat="1" ht="77" customHeight="1">
      <c r="B13" s="281" t="s">
        <v>36</v>
      </c>
      <c r="C13" s="1134" t="s">
        <v>37</v>
      </c>
      <c r="D13" s="1135"/>
      <c r="E13" s="1135"/>
      <c r="F13" s="1135"/>
      <c r="G13" s="1135"/>
      <c r="H13" s="1135"/>
      <c r="I13" s="1135"/>
      <c r="J13" s="1135"/>
      <c r="K13" s="1135"/>
      <c r="L13" s="1136"/>
      <c r="M13" s="1165" t="s">
        <v>37</v>
      </c>
      <c r="N13" s="1166"/>
      <c r="O13" s="1166"/>
      <c r="P13" s="1166"/>
      <c r="Q13" s="1167"/>
      <c r="R13" s="1178" t="s">
        <v>37</v>
      </c>
      <c r="S13" s="1166"/>
      <c r="T13" s="1166"/>
      <c r="U13" s="1166"/>
      <c r="V13" s="1171"/>
      <c r="X13" s="35"/>
      <c r="Z13" s="16" t="s">
        <v>38</v>
      </c>
      <c r="AA13" s="758"/>
      <c r="AB13" s="23" t="s">
        <v>39</v>
      </c>
    </row>
    <row r="14" spans="2:33" s="34" customFormat="1" ht="21">
      <c r="B14" s="405" t="s">
        <v>1056</v>
      </c>
      <c r="C14" s="1201">
        <v>2.3199999999999998</v>
      </c>
      <c r="D14" s="1202"/>
      <c r="E14" s="1202"/>
      <c r="F14" s="1202"/>
      <c r="G14" s="1202"/>
      <c r="H14" s="1202"/>
      <c r="I14" s="1202"/>
      <c r="J14" s="1202"/>
      <c r="K14" s="1202"/>
      <c r="L14" s="1203"/>
      <c r="M14" s="1128" t="s">
        <v>40</v>
      </c>
      <c r="N14" s="1129"/>
      <c r="O14" s="1129"/>
      <c r="P14" s="1129"/>
      <c r="Q14" s="1129"/>
      <c r="R14" s="1182">
        <v>1.47</v>
      </c>
      <c r="S14" s="1133"/>
      <c r="T14" s="1133"/>
      <c r="U14" s="1133"/>
      <c r="V14" s="1183"/>
      <c r="X14" s="35"/>
      <c r="Z14" s="61" t="s">
        <v>41</v>
      </c>
      <c r="AA14" s="759"/>
      <c r="AB14" s="62" t="s">
        <v>32</v>
      </c>
    </row>
    <row r="15" spans="2:33" s="34" customFormat="1" ht="18.5">
      <c r="B15" s="396" t="s">
        <v>42</v>
      </c>
      <c r="C15" s="1198">
        <v>2</v>
      </c>
      <c r="D15" s="1199"/>
      <c r="E15" s="1199"/>
      <c r="F15" s="1199"/>
      <c r="G15" s="1199"/>
      <c r="H15" s="1199"/>
      <c r="I15" s="1199"/>
      <c r="J15" s="1199"/>
      <c r="K15" s="1199"/>
      <c r="L15" s="1200"/>
      <c r="M15" s="1130">
        <v>2</v>
      </c>
      <c r="N15" s="1131"/>
      <c r="O15" s="1131"/>
      <c r="P15" s="1131"/>
      <c r="Q15" s="1131"/>
      <c r="R15" s="1185">
        <v>2</v>
      </c>
      <c r="S15" s="1142"/>
      <c r="T15" s="1142"/>
      <c r="U15" s="1142"/>
      <c r="V15" s="1161"/>
      <c r="X15" s="35"/>
      <c r="Z15" s="61" t="s">
        <v>42</v>
      </c>
      <c r="AA15" s="760"/>
      <c r="AB15" s="149">
        <v>2</v>
      </c>
    </row>
    <row r="16" spans="2:33" s="34" customFormat="1" ht="21">
      <c r="B16" s="780" t="s">
        <v>1057</v>
      </c>
      <c r="C16" s="1201">
        <f>C14*2</f>
        <v>4.6399999999999997</v>
      </c>
      <c r="D16" s="1202"/>
      <c r="E16" s="1202"/>
      <c r="F16" s="1202"/>
      <c r="G16" s="1202"/>
      <c r="H16" s="1202"/>
      <c r="I16" s="1202"/>
      <c r="J16" s="1202"/>
      <c r="K16" s="1202"/>
      <c r="L16" s="1203"/>
      <c r="M16" s="1132">
        <f>1.65*2</f>
        <v>3.3</v>
      </c>
      <c r="N16" s="1133"/>
      <c r="O16" s="1133"/>
      <c r="P16" s="1133"/>
      <c r="Q16" s="1133"/>
      <c r="R16" s="1182">
        <f>R14*2</f>
        <v>2.94</v>
      </c>
      <c r="S16" s="1133"/>
      <c r="T16" s="1133"/>
      <c r="U16" s="1133"/>
      <c r="V16" s="1183"/>
      <c r="X16" s="35"/>
      <c r="Z16" s="64" t="s">
        <v>43</v>
      </c>
      <c r="AA16" s="759"/>
      <c r="AB16" s="65" t="s">
        <v>32</v>
      </c>
    </row>
    <row r="17" spans="2:29" s="34" customFormat="1" ht="21">
      <c r="B17" s="397" t="s">
        <v>106</v>
      </c>
      <c r="C17" s="1204" t="s">
        <v>32</v>
      </c>
      <c r="D17" s="1205"/>
      <c r="E17" s="1205"/>
      <c r="F17" s="1205"/>
      <c r="G17" s="1205"/>
      <c r="H17" s="1205"/>
      <c r="I17" s="1205"/>
      <c r="J17" s="1205"/>
      <c r="K17" s="1205"/>
      <c r="L17" s="1206"/>
      <c r="M17" s="1141" t="s">
        <v>32</v>
      </c>
      <c r="N17" s="1142"/>
      <c r="O17" s="1142"/>
      <c r="P17" s="1142"/>
      <c r="Q17" s="1143"/>
      <c r="R17" s="1185" t="s">
        <v>32</v>
      </c>
      <c r="S17" s="1142"/>
      <c r="T17" s="1142"/>
      <c r="U17" s="1142"/>
      <c r="V17" s="1161"/>
      <c r="X17" s="35"/>
      <c r="Z17" s="64" t="s">
        <v>44</v>
      </c>
      <c r="AA17" s="761"/>
      <c r="AB17" s="66" t="s">
        <v>32</v>
      </c>
      <c r="AC17" s="67"/>
    </row>
    <row r="18" spans="2:29" s="34" customFormat="1" ht="21">
      <c r="B18" s="397" t="s">
        <v>107</v>
      </c>
      <c r="C18" s="1204" t="s">
        <v>32</v>
      </c>
      <c r="D18" s="1205"/>
      <c r="E18" s="1205"/>
      <c r="F18" s="1205"/>
      <c r="G18" s="1205"/>
      <c r="H18" s="1205"/>
      <c r="I18" s="1205"/>
      <c r="J18" s="1205"/>
      <c r="K18" s="1205"/>
      <c r="L18" s="1206"/>
      <c r="M18" s="1141" t="s">
        <v>32</v>
      </c>
      <c r="N18" s="1142"/>
      <c r="O18" s="1142"/>
      <c r="P18" s="1142"/>
      <c r="Q18" s="1143"/>
      <c r="R18" s="1185" t="s">
        <v>32</v>
      </c>
      <c r="S18" s="1142"/>
      <c r="T18" s="1142"/>
      <c r="U18" s="1142"/>
      <c r="V18" s="1161"/>
      <c r="X18" s="35"/>
      <c r="Z18" s="64" t="s">
        <v>45</v>
      </c>
      <c r="AA18" s="762"/>
      <c r="AB18" s="66" t="s">
        <v>32</v>
      </c>
      <c r="AC18" s="67"/>
    </row>
    <row r="19" spans="2:29" s="34" customFormat="1" ht="21">
      <c r="B19" s="397" t="s">
        <v>1053</v>
      </c>
      <c r="C19" s="1210" t="s">
        <v>32</v>
      </c>
      <c r="D19" s="1211"/>
      <c r="E19" s="1211"/>
      <c r="F19" s="1211"/>
      <c r="G19" s="1211"/>
      <c r="H19" s="1211"/>
      <c r="I19" s="1211"/>
      <c r="J19" s="1211"/>
      <c r="K19" s="1211"/>
      <c r="L19" s="1212"/>
      <c r="M19" s="1144" t="s">
        <v>32</v>
      </c>
      <c r="N19" s="1145"/>
      <c r="O19" s="1145"/>
      <c r="P19" s="1145"/>
      <c r="Q19" s="1146"/>
      <c r="R19" s="1186" t="s">
        <v>32</v>
      </c>
      <c r="S19" s="1145"/>
      <c r="T19" s="1145"/>
      <c r="U19" s="1145"/>
      <c r="V19" s="1187"/>
      <c r="X19" s="35"/>
      <c r="Z19" s="64" t="s">
        <v>46</v>
      </c>
      <c r="AA19" s="763"/>
      <c r="AB19" s="65" t="s">
        <v>32</v>
      </c>
    </row>
    <row r="20" spans="2:29" s="34" customFormat="1" ht="30" customHeight="1">
      <c r="B20" s="68" t="s">
        <v>47</v>
      </c>
      <c r="C20" s="1138" t="s">
        <v>48</v>
      </c>
      <c r="D20" s="1139"/>
      <c r="E20" s="1139"/>
      <c r="F20" s="1139"/>
      <c r="G20" s="1140"/>
      <c r="H20" s="1138" t="s">
        <v>1095</v>
      </c>
      <c r="I20" s="1139"/>
      <c r="J20" s="1139"/>
      <c r="K20" s="1139"/>
      <c r="L20" s="1140"/>
      <c r="M20" s="1138" t="s">
        <v>48</v>
      </c>
      <c r="N20" s="1139"/>
      <c r="O20" s="1139"/>
      <c r="P20" s="1139"/>
      <c r="Q20" s="1150"/>
      <c r="R20" s="1139" t="s">
        <v>48</v>
      </c>
      <c r="S20" s="1139"/>
      <c r="T20" s="1139"/>
      <c r="U20" s="1139"/>
      <c r="V20" s="1140"/>
      <c r="X20" s="35"/>
      <c r="Z20" s="69" t="s">
        <v>47</v>
      </c>
      <c r="AA20" s="764"/>
      <c r="AB20" s="70" t="s">
        <v>49</v>
      </c>
    </row>
    <row r="21" spans="2:29" s="34" customFormat="1" ht="21">
      <c r="B21" s="68" t="s">
        <v>50</v>
      </c>
      <c r="C21" s="1151" t="s">
        <v>51</v>
      </c>
      <c r="D21" s="1148"/>
      <c r="E21" s="1148"/>
      <c r="F21" s="1148"/>
      <c r="G21" s="1149"/>
      <c r="H21" s="1147" t="s">
        <v>1096</v>
      </c>
      <c r="I21" s="1148"/>
      <c r="J21" s="1148"/>
      <c r="K21" s="1148"/>
      <c r="L21" s="1149"/>
      <c r="M21" s="1151" t="s">
        <v>52</v>
      </c>
      <c r="N21" s="1148"/>
      <c r="O21" s="1148"/>
      <c r="P21" s="1148"/>
      <c r="Q21" s="1158"/>
      <c r="R21" s="1148" t="s">
        <v>53</v>
      </c>
      <c r="S21" s="1148"/>
      <c r="T21" s="1148"/>
      <c r="U21" s="1148"/>
      <c r="V21" s="1149"/>
      <c r="X21" s="35"/>
      <c r="Z21" s="69" t="s">
        <v>50</v>
      </c>
      <c r="AA21" s="764"/>
      <c r="AB21" s="32" t="s">
        <v>54</v>
      </c>
      <c r="AC21" s="71"/>
    </row>
    <row r="22" spans="2:29" s="34" customFormat="1" ht="21">
      <c r="B22" s="4" t="s">
        <v>55</v>
      </c>
      <c r="C22" s="1152" t="s">
        <v>56</v>
      </c>
      <c r="D22" s="1153"/>
      <c r="E22" s="1153"/>
      <c r="F22" s="1153"/>
      <c r="G22" s="1154"/>
      <c r="H22" s="1152" t="s">
        <v>227</v>
      </c>
      <c r="I22" s="1153"/>
      <c r="J22" s="1153"/>
      <c r="K22" s="1153"/>
      <c r="L22" s="1154"/>
      <c r="M22" s="1152" t="s">
        <v>56</v>
      </c>
      <c r="N22" s="1153"/>
      <c r="O22" s="1153"/>
      <c r="P22" s="1153"/>
      <c r="Q22" s="1159"/>
      <c r="R22" s="1153" t="s">
        <v>56</v>
      </c>
      <c r="S22" s="1153"/>
      <c r="T22" s="1153"/>
      <c r="U22" s="1153"/>
      <c r="V22" s="1154"/>
      <c r="X22" s="35"/>
      <c r="Z22" s="15" t="s">
        <v>55</v>
      </c>
      <c r="AA22" s="765"/>
      <c r="AB22" s="72" t="s">
        <v>57</v>
      </c>
      <c r="AC22" s="73"/>
    </row>
    <row r="23" spans="2:29" s="34" customFormat="1" ht="21">
      <c r="B23" s="4" t="s">
        <v>58</v>
      </c>
      <c r="C23" s="1152" t="s">
        <v>59</v>
      </c>
      <c r="D23" s="1153"/>
      <c r="E23" s="1153"/>
      <c r="F23" s="1153"/>
      <c r="G23" s="1154"/>
      <c r="H23" s="1152" t="s">
        <v>1097</v>
      </c>
      <c r="I23" s="1153"/>
      <c r="J23" s="1153"/>
      <c r="K23" s="1153"/>
      <c r="L23" s="1154"/>
      <c r="M23" s="1152" t="s">
        <v>59</v>
      </c>
      <c r="N23" s="1153"/>
      <c r="O23" s="1153"/>
      <c r="P23" s="1153"/>
      <c r="Q23" s="1159"/>
      <c r="R23" s="1153" t="s">
        <v>59</v>
      </c>
      <c r="S23" s="1153"/>
      <c r="T23" s="1153"/>
      <c r="U23" s="1153"/>
      <c r="V23" s="1154"/>
      <c r="X23" s="35"/>
      <c r="Z23" s="15" t="s">
        <v>58</v>
      </c>
      <c r="AA23" s="765"/>
      <c r="AB23" s="12" t="s">
        <v>60</v>
      </c>
    </row>
    <row r="24" spans="2:29" s="34" customFormat="1" ht="21">
      <c r="B24" s="4" t="s">
        <v>61</v>
      </c>
      <c r="C24" s="1155">
        <v>42361</v>
      </c>
      <c r="D24" s="1156"/>
      <c r="E24" s="1156"/>
      <c r="F24" s="1156"/>
      <c r="G24" s="1157"/>
      <c r="H24" s="1155">
        <v>45925</v>
      </c>
      <c r="I24" s="1156"/>
      <c r="J24" s="1156"/>
      <c r="K24" s="1156"/>
      <c r="L24" s="1157"/>
      <c r="M24" s="1155">
        <v>42958</v>
      </c>
      <c r="N24" s="1156"/>
      <c r="O24" s="1156"/>
      <c r="P24" s="1156"/>
      <c r="Q24" s="1160"/>
      <c r="R24" s="1156">
        <v>45394</v>
      </c>
      <c r="S24" s="1156"/>
      <c r="T24" s="1156"/>
      <c r="U24" s="1156"/>
      <c r="V24" s="1157"/>
      <c r="X24" s="35"/>
      <c r="Z24" s="15" t="s">
        <v>61</v>
      </c>
      <c r="AA24" s="766"/>
      <c r="AB24" s="74">
        <v>37189</v>
      </c>
    </row>
    <row r="25" spans="2:29" s="34" customFormat="1" ht="21">
      <c r="B25" s="4" t="s">
        <v>62</v>
      </c>
      <c r="C25" s="1141" t="s">
        <v>63</v>
      </c>
      <c r="D25" s="1142"/>
      <c r="E25" s="1142"/>
      <c r="F25" s="1142"/>
      <c r="G25" s="1161"/>
      <c r="H25" s="1141" t="s">
        <v>63</v>
      </c>
      <c r="I25" s="1142"/>
      <c r="J25" s="1142"/>
      <c r="K25" s="1142"/>
      <c r="L25" s="1161"/>
      <c r="M25" s="1141" t="s">
        <v>63</v>
      </c>
      <c r="N25" s="1142"/>
      <c r="O25" s="1142"/>
      <c r="P25" s="1142"/>
      <c r="Q25" s="1143"/>
      <c r="R25" s="1142" t="s">
        <v>63</v>
      </c>
      <c r="S25" s="1142"/>
      <c r="T25" s="1142"/>
      <c r="U25" s="1142"/>
      <c r="V25" s="1161"/>
      <c r="X25" s="35"/>
      <c r="Z25" s="15" t="s">
        <v>62</v>
      </c>
      <c r="AA25" s="756"/>
      <c r="AB25" s="12" t="s">
        <v>63</v>
      </c>
    </row>
    <row r="26" spans="2:29" s="34" customFormat="1" ht="92.5">
      <c r="B26" s="4" t="s">
        <v>64</v>
      </c>
      <c r="C26" s="1134" t="s">
        <v>65</v>
      </c>
      <c r="D26" s="1135"/>
      <c r="E26" s="1135"/>
      <c r="F26" s="1135"/>
      <c r="G26" s="1136"/>
      <c r="H26" s="1134" t="s">
        <v>581</v>
      </c>
      <c r="I26" s="1135"/>
      <c r="J26" s="1135"/>
      <c r="K26" s="1135"/>
      <c r="L26" s="1136"/>
      <c r="M26" s="1134" t="s">
        <v>66</v>
      </c>
      <c r="N26" s="1135"/>
      <c r="O26" s="1135"/>
      <c r="P26" s="1135"/>
      <c r="Q26" s="1137"/>
      <c r="R26" s="1135" t="s">
        <v>66</v>
      </c>
      <c r="S26" s="1135"/>
      <c r="T26" s="1135"/>
      <c r="U26" s="1135"/>
      <c r="V26" s="1136"/>
      <c r="X26" s="35"/>
      <c r="Z26" s="15" t="s">
        <v>64</v>
      </c>
      <c r="AA26" s="758"/>
      <c r="AB26" s="23" t="s">
        <v>67</v>
      </c>
    </row>
    <row r="27" spans="2:29" s="34" customFormat="1" ht="21">
      <c r="B27" s="4" t="s">
        <v>68</v>
      </c>
      <c r="C27" s="1141" t="s">
        <v>69</v>
      </c>
      <c r="D27" s="1142"/>
      <c r="E27" s="1142"/>
      <c r="F27" s="1142"/>
      <c r="G27" s="1161"/>
      <c r="H27" s="1141" t="s">
        <v>611</v>
      </c>
      <c r="I27" s="1142"/>
      <c r="J27" s="1142"/>
      <c r="K27" s="1142"/>
      <c r="L27" s="1161"/>
      <c r="M27" s="1141" t="s">
        <v>69</v>
      </c>
      <c r="N27" s="1142"/>
      <c r="O27" s="1142"/>
      <c r="P27" s="1142"/>
      <c r="Q27" s="1143"/>
      <c r="R27" s="1142" t="s">
        <v>69</v>
      </c>
      <c r="S27" s="1142"/>
      <c r="T27" s="1142"/>
      <c r="U27" s="1142"/>
      <c r="V27" s="1161"/>
      <c r="X27" s="35"/>
      <c r="Z27" s="15" t="s">
        <v>68</v>
      </c>
      <c r="AA27" s="756"/>
      <c r="AB27" s="12" t="s">
        <v>70</v>
      </c>
    </row>
    <row r="28" spans="2:29" s="34" customFormat="1" ht="84">
      <c r="B28" s="5" t="s">
        <v>71</v>
      </c>
      <c r="C28" s="1141" t="s">
        <v>72</v>
      </c>
      <c r="D28" s="1142"/>
      <c r="E28" s="1142"/>
      <c r="F28" s="1142"/>
      <c r="G28" s="1161"/>
      <c r="H28" s="1141" t="s">
        <v>72</v>
      </c>
      <c r="I28" s="1142"/>
      <c r="J28" s="1142"/>
      <c r="K28" s="1142"/>
      <c r="L28" s="1161"/>
      <c r="M28" s="1141" t="s">
        <v>73</v>
      </c>
      <c r="N28" s="1142"/>
      <c r="O28" s="1142"/>
      <c r="P28" s="1142"/>
      <c r="Q28" s="1143"/>
      <c r="R28" s="1142" t="s">
        <v>74</v>
      </c>
      <c r="S28" s="1142"/>
      <c r="T28" s="1142"/>
      <c r="U28" s="1142"/>
      <c r="V28" s="1161"/>
      <c r="X28" s="35"/>
      <c r="Z28" s="15" t="s">
        <v>75</v>
      </c>
      <c r="AA28" s="756"/>
      <c r="AB28" s="23" t="s">
        <v>76</v>
      </c>
    </row>
    <row r="29" spans="2:29" s="34" customFormat="1" ht="21">
      <c r="B29" s="4" t="s">
        <v>77</v>
      </c>
      <c r="C29" s="1141" t="s">
        <v>78</v>
      </c>
      <c r="D29" s="1142"/>
      <c r="E29" s="1142"/>
      <c r="F29" s="1142"/>
      <c r="G29" s="1161"/>
      <c r="H29" s="1141" t="s">
        <v>78</v>
      </c>
      <c r="I29" s="1142"/>
      <c r="J29" s="1142"/>
      <c r="K29" s="1142"/>
      <c r="L29" s="1161"/>
      <c r="M29" s="1141" t="s">
        <v>78</v>
      </c>
      <c r="N29" s="1142"/>
      <c r="O29" s="1142"/>
      <c r="P29" s="1142"/>
      <c r="Q29" s="1143"/>
      <c r="R29" s="1142" t="s">
        <v>78</v>
      </c>
      <c r="S29" s="1142"/>
      <c r="T29" s="1142"/>
      <c r="U29" s="1142"/>
      <c r="V29" s="1161"/>
      <c r="X29" s="35"/>
      <c r="Z29" s="15" t="s">
        <v>77</v>
      </c>
      <c r="AA29" s="756"/>
      <c r="AB29" s="12" t="s">
        <v>79</v>
      </c>
      <c r="AC29" s="282"/>
    </row>
    <row r="30" spans="2:29" s="34" customFormat="1" ht="21">
      <c r="B30" s="4" t="s">
        <v>80</v>
      </c>
      <c r="C30" s="1134" t="s">
        <v>32</v>
      </c>
      <c r="D30" s="1135"/>
      <c r="E30" s="1135"/>
      <c r="F30" s="1135"/>
      <c r="G30" s="1136"/>
      <c r="H30" s="1134" t="s">
        <v>32</v>
      </c>
      <c r="I30" s="1135"/>
      <c r="J30" s="1135"/>
      <c r="K30" s="1135"/>
      <c r="L30" s="1136"/>
      <c r="M30" s="1134" t="s">
        <v>32</v>
      </c>
      <c r="N30" s="1135"/>
      <c r="O30" s="1135"/>
      <c r="P30" s="1135"/>
      <c r="Q30" s="1137"/>
      <c r="R30" s="1135" t="s">
        <v>32</v>
      </c>
      <c r="S30" s="1135"/>
      <c r="T30" s="1135"/>
      <c r="U30" s="1135"/>
      <c r="V30" s="1136"/>
      <c r="X30" s="35"/>
      <c r="Z30" s="15" t="s">
        <v>80</v>
      </c>
      <c r="AA30" s="758"/>
      <c r="AB30" s="23" t="s">
        <v>32</v>
      </c>
    </row>
    <row r="31" spans="2:29" s="34" customFormat="1" ht="147.75" customHeight="1">
      <c r="B31" s="4" t="s">
        <v>81</v>
      </c>
      <c r="C31" s="1134" t="s">
        <v>32</v>
      </c>
      <c r="D31" s="1135"/>
      <c r="E31" s="1135"/>
      <c r="F31" s="1135"/>
      <c r="G31" s="1136"/>
      <c r="H31" s="1134" t="s">
        <v>32</v>
      </c>
      <c r="I31" s="1135"/>
      <c r="J31" s="1135"/>
      <c r="K31" s="1135"/>
      <c r="L31" s="1136"/>
      <c r="M31" s="1134" t="s">
        <v>32</v>
      </c>
      <c r="N31" s="1135"/>
      <c r="O31" s="1135"/>
      <c r="P31" s="1135"/>
      <c r="Q31" s="1137"/>
      <c r="R31" s="1135" t="s">
        <v>32</v>
      </c>
      <c r="S31" s="1135"/>
      <c r="T31" s="1135"/>
      <c r="U31" s="1135"/>
      <c r="V31" s="1136"/>
      <c r="X31" s="35"/>
      <c r="Z31" s="15" t="s">
        <v>82</v>
      </c>
      <c r="AA31" s="758"/>
      <c r="AB31" s="23" t="s">
        <v>32</v>
      </c>
    </row>
    <row r="32" spans="2:29" s="34" customFormat="1" ht="45.75" customHeight="1">
      <c r="B32" s="4" t="s">
        <v>83</v>
      </c>
      <c r="C32" s="1192" t="s">
        <v>84</v>
      </c>
      <c r="D32" s="1193"/>
      <c r="E32" s="1193"/>
      <c r="F32" s="1193"/>
      <c r="G32" s="1197"/>
      <c r="H32" s="1207" t="s">
        <v>1098</v>
      </c>
      <c r="I32" s="1208"/>
      <c r="J32" s="1208"/>
      <c r="K32" s="1208"/>
      <c r="L32" s="1209"/>
      <c r="M32" s="1192" t="s">
        <v>85</v>
      </c>
      <c r="N32" s="1193"/>
      <c r="O32" s="1193"/>
      <c r="P32" s="1193"/>
      <c r="Q32" s="1194"/>
      <c r="R32" s="1193" t="s">
        <v>86</v>
      </c>
      <c r="S32" s="1193"/>
      <c r="T32" s="1193"/>
      <c r="U32" s="1193"/>
      <c r="V32" s="1197"/>
      <c r="X32" s="35"/>
      <c r="Z32" s="16" t="s">
        <v>83</v>
      </c>
      <c r="AA32" s="767"/>
      <c r="AB32" s="578" t="s">
        <v>87</v>
      </c>
      <c r="AC32" s="59"/>
    </row>
    <row r="33" spans="2:32" s="34" customFormat="1" ht="141" customHeight="1">
      <c r="B33" s="4" t="s">
        <v>88</v>
      </c>
      <c r="C33" s="1141" t="s">
        <v>32</v>
      </c>
      <c r="D33" s="1142"/>
      <c r="E33" s="1142"/>
      <c r="F33" s="1142"/>
      <c r="G33" s="1161"/>
      <c r="H33" s="1141" t="s">
        <v>32</v>
      </c>
      <c r="I33" s="1142"/>
      <c r="J33" s="1142"/>
      <c r="K33" s="1142"/>
      <c r="L33" s="1161"/>
      <c r="M33" s="1141" t="s">
        <v>32</v>
      </c>
      <c r="N33" s="1142"/>
      <c r="O33" s="1142"/>
      <c r="P33" s="1142"/>
      <c r="Q33" s="1143"/>
      <c r="R33" s="1142" t="s">
        <v>32</v>
      </c>
      <c r="S33" s="1142"/>
      <c r="T33" s="1142"/>
      <c r="U33" s="1142"/>
      <c r="V33" s="1161"/>
      <c r="X33" s="35"/>
      <c r="Z33" s="15" t="s">
        <v>88</v>
      </c>
      <c r="AA33" s="756"/>
      <c r="AB33" s="382" t="s">
        <v>89</v>
      </c>
      <c r="AC33" s="165"/>
      <c r="AD33" s="24"/>
      <c r="AE33" s="24"/>
      <c r="AF33" s="24"/>
    </row>
    <row r="34" spans="2:32" s="34" customFormat="1" ht="47.25" customHeight="1">
      <c r="B34" s="4" t="s">
        <v>90</v>
      </c>
      <c r="C34" s="1134"/>
      <c r="D34" s="1135"/>
      <c r="E34" s="1135"/>
      <c r="F34" s="1135"/>
      <c r="G34" s="1136"/>
      <c r="H34" s="1134"/>
      <c r="I34" s="1135"/>
      <c r="J34" s="1135"/>
      <c r="K34" s="1135"/>
      <c r="L34" s="1136"/>
      <c r="M34" s="1134" t="s">
        <v>91</v>
      </c>
      <c r="N34" s="1135"/>
      <c r="O34" s="1135"/>
      <c r="P34" s="1135"/>
      <c r="Q34" s="1135"/>
      <c r="R34" s="1135"/>
      <c r="S34" s="1135"/>
      <c r="T34" s="1135"/>
      <c r="U34" s="1135"/>
      <c r="V34" s="1136"/>
      <c r="X34" s="35"/>
      <c r="Z34" s="15" t="s">
        <v>90</v>
      </c>
      <c r="AA34" s="756"/>
      <c r="AB34" s="382" t="s">
        <v>32</v>
      </c>
      <c r="AC34" s="166"/>
      <c r="AD34" s="79"/>
      <c r="AE34" s="79"/>
      <c r="AF34" s="79"/>
    </row>
    <row r="35" spans="2:32" s="34" customFormat="1" ht="47.25" customHeight="1" thickBot="1">
      <c r="B35" s="4" t="s">
        <v>92</v>
      </c>
      <c r="C35" s="1195" t="s">
        <v>32</v>
      </c>
      <c r="D35" s="1190"/>
      <c r="E35" s="1190"/>
      <c r="F35" s="1190"/>
      <c r="G35" s="1191"/>
      <c r="H35" s="1195" t="s">
        <v>32</v>
      </c>
      <c r="I35" s="1190"/>
      <c r="J35" s="1190"/>
      <c r="K35" s="1190"/>
      <c r="L35" s="1191"/>
      <c r="M35" s="1195" t="s">
        <v>32</v>
      </c>
      <c r="N35" s="1190"/>
      <c r="O35" s="1190"/>
      <c r="P35" s="1190"/>
      <c r="Q35" s="1196"/>
      <c r="R35" s="1190" t="s">
        <v>32</v>
      </c>
      <c r="S35" s="1190"/>
      <c r="T35" s="1190"/>
      <c r="U35" s="1190"/>
      <c r="V35" s="1191"/>
      <c r="X35" s="35"/>
      <c r="Z35" s="15" t="s">
        <v>92</v>
      </c>
      <c r="AA35" s="754"/>
      <c r="AB35" s="338" t="s">
        <v>32</v>
      </c>
      <c r="AC35" s="79"/>
      <c r="AD35" s="79"/>
      <c r="AE35" s="79"/>
      <c r="AF35" s="79"/>
    </row>
    <row r="36" spans="2:32" s="34" customFormat="1" ht="18.5">
      <c r="B36" s="779" t="s">
        <v>1142</v>
      </c>
      <c r="C36" s="282"/>
      <c r="D36" s="282"/>
      <c r="E36" s="282"/>
      <c r="F36" s="282"/>
      <c r="G36" s="282"/>
      <c r="H36" s="282"/>
      <c r="I36" s="282"/>
      <c r="J36" s="282"/>
      <c r="K36" s="282"/>
      <c r="L36" s="282"/>
      <c r="M36" s="282"/>
      <c r="N36" s="282"/>
      <c r="O36" s="282"/>
      <c r="P36" s="282"/>
      <c r="Q36" s="282"/>
      <c r="R36" s="282"/>
      <c r="S36" s="282"/>
      <c r="T36" s="282"/>
      <c r="U36" s="282"/>
      <c r="V36" s="282"/>
      <c r="X36" s="35"/>
      <c r="Z36" s="1188"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AA36" s="1188"/>
      <c r="AB36" s="1189"/>
    </row>
    <row r="37" spans="2:32" s="34" customFormat="1" ht="18.5">
      <c r="B37" s="785" t="s">
        <v>1126</v>
      </c>
      <c r="C37" s="348"/>
      <c r="D37" s="348"/>
      <c r="E37" s="348"/>
      <c r="F37" s="348"/>
      <c r="G37" s="348"/>
      <c r="H37" s="348"/>
      <c r="I37" s="348"/>
      <c r="J37" s="348"/>
      <c r="K37" s="348"/>
      <c r="L37" s="348"/>
      <c r="M37" s="348"/>
      <c r="N37" s="348"/>
      <c r="O37" s="348"/>
      <c r="P37" s="348"/>
      <c r="Q37" s="348"/>
      <c r="R37" s="282"/>
      <c r="S37" s="282"/>
      <c r="T37" s="282"/>
      <c r="U37" s="282"/>
      <c r="V37" s="282"/>
      <c r="X37" s="35"/>
      <c r="Z37" s="1162" t="str">
        <f>B37</f>
        <v>2 Source: UNICEF PRODUCT MENU FOR VACCINES SUPPLIED BY UNICEF FOR GAVI, THE VACCINE ALLIANCE (https://www.unicef.org/supply/media/25621/file/Product-Menu-All-Vaccines-May-2026.pdf)</v>
      </c>
      <c r="AA37" s="1162"/>
      <c r="AB37" s="1162"/>
    </row>
    <row r="38" spans="2:32" s="34" customFormat="1" ht="18.5">
      <c r="B38" s="34" t="s">
        <v>94</v>
      </c>
      <c r="X38" s="35"/>
      <c r="Z38" s="77" t="str">
        <f>B38</f>
        <v>3 Source: WHO position paper: http://www.who.int/immunization/documents/positionpapers/en/</v>
      </c>
      <c r="AA38" s="77"/>
      <c r="AB38" s="79"/>
    </row>
    <row r="39" spans="2:32" s="34" customFormat="1" ht="18.5">
      <c r="B39" s="34" t="s">
        <v>95</v>
      </c>
      <c r="X39" s="35"/>
      <c r="Z39" s="77" t="str">
        <f>B39</f>
        <v xml:space="preserve">4 Source: Gavi Secretariat, see definitions tab for details </v>
      </c>
      <c r="AA39" s="77"/>
    </row>
    <row r="40" spans="2:32" s="34" customFormat="1" ht="18.5">
      <c r="B40" s="34" t="s">
        <v>96</v>
      </c>
      <c r="X40" s="35"/>
      <c r="Z40" s="77" t="str">
        <f>B40</f>
        <v>5 Source: Review of WHO vaccine wastage rate tool, 2021</v>
      </c>
      <c r="AA40" s="77"/>
    </row>
    <row r="41" spans="2:32" s="34" customFormat="1" ht="18.5">
      <c r="B41" s="232"/>
      <c r="X41" s="35"/>
    </row>
    <row r="42" spans="2:32" s="34" customFormat="1" ht="18.5">
      <c r="R42" s="78"/>
      <c r="S42" s="78"/>
      <c r="T42" s="78"/>
      <c r="U42" s="78"/>
      <c r="X42" s="35"/>
    </row>
    <row r="43" spans="2:32" s="34" customFormat="1" ht="18.5">
      <c r="X43" s="35"/>
      <c r="AC43" s="80"/>
    </row>
    <row r="49" spans="29:29">
      <c r="AC49" s="7"/>
    </row>
  </sheetData>
  <sheetProtection selectLockedCells="1"/>
  <mergeCells count="104">
    <mergeCell ref="C12:L12"/>
    <mergeCell ref="C13:L13"/>
    <mergeCell ref="C15:L15"/>
    <mergeCell ref="C16:L16"/>
    <mergeCell ref="C17:L17"/>
    <mergeCell ref="H32:L32"/>
    <mergeCell ref="H33:L33"/>
    <mergeCell ref="H34:L34"/>
    <mergeCell ref="H35:L35"/>
    <mergeCell ref="C14:L14"/>
    <mergeCell ref="C18:L18"/>
    <mergeCell ref="C19:L19"/>
    <mergeCell ref="H27:L27"/>
    <mergeCell ref="H28:L28"/>
    <mergeCell ref="H29:L29"/>
    <mergeCell ref="H30:L30"/>
    <mergeCell ref="H31:L31"/>
    <mergeCell ref="H22:L22"/>
    <mergeCell ref="H23:L23"/>
    <mergeCell ref="H24:L24"/>
    <mergeCell ref="H25:L25"/>
    <mergeCell ref="H26:L26"/>
    <mergeCell ref="C35:G35"/>
    <mergeCell ref="C33:G33"/>
    <mergeCell ref="C34:G34"/>
    <mergeCell ref="Z37:AB37"/>
    <mergeCell ref="Z36:AB36"/>
    <mergeCell ref="R33:V33"/>
    <mergeCell ref="R35:V35"/>
    <mergeCell ref="M34:V34"/>
    <mergeCell ref="M32:Q32"/>
    <mergeCell ref="M33:Q33"/>
    <mergeCell ref="M35:Q35"/>
    <mergeCell ref="R32:V32"/>
    <mergeCell ref="C32:G32"/>
    <mergeCell ref="R11:V11"/>
    <mergeCell ref="R16:V16"/>
    <mergeCell ref="R25:V25"/>
    <mergeCell ref="Z2:AG2"/>
    <mergeCell ref="Z3:AC5"/>
    <mergeCell ref="R23:V23"/>
    <mergeCell ref="R31:V31"/>
    <mergeCell ref="R24:V24"/>
    <mergeCell ref="R21:V21"/>
    <mergeCell ref="R22:V22"/>
    <mergeCell ref="R20:V20"/>
    <mergeCell ref="R30:V30"/>
    <mergeCell ref="R29:V29"/>
    <mergeCell ref="R28:V28"/>
    <mergeCell ref="R26:V26"/>
    <mergeCell ref="R27:V27"/>
    <mergeCell ref="R17:V17"/>
    <mergeCell ref="R18:V18"/>
    <mergeCell ref="R19:V19"/>
    <mergeCell ref="R14:V14"/>
    <mergeCell ref="R15:V15"/>
    <mergeCell ref="M24:Q24"/>
    <mergeCell ref="C25:G25"/>
    <mergeCell ref="M25:Q25"/>
    <mergeCell ref="M29:Q29"/>
    <mergeCell ref="B4:B5"/>
    <mergeCell ref="R9:V9"/>
    <mergeCell ref="M9:Q9"/>
    <mergeCell ref="M7:V7"/>
    <mergeCell ref="M8:V8"/>
    <mergeCell ref="C7:L7"/>
    <mergeCell ref="C8:L8"/>
    <mergeCell ref="C9:L9"/>
    <mergeCell ref="C26:G26"/>
    <mergeCell ref="C27:G27"/>
    <mergeCell ref="C28:G28"/>
    <mergeCell ref="C29:G29"/>
    <mergeCell ref="M10:V10"/>
    <mergeCell ref="M11:Q11"/>
    <mergeCell ref="M12:Q12"/>
    <mergeCell ref="M13:Q13"/>
    <mergeCell ref="R12:V12"/>
    <mergeCell ref="R13:V13"/>
    <mergeCell ref="C10:L10"/>
    <mergeCell ref="C11:L11"/>
    <mergeCell ref="M14:Q14"/>
    <mergeCell ref="M15:Q15"/>
    <mergeCell ref="M16:Q16"/>
    <mergeCell ref="C30:G30"/>
    <mergeCell ref="M30:Q30"/>
    <mergeCell ref="M31:Q31"/>
    <mergeCell ref="C20:G20"/>
    <mergeCell ref="M26:Q26"/>
    <mergeCell ref="M27:Q27"/>
    <mergeCell ref="M19:Q19"/>
    <mergeCell ref="C31:G31"/>
    <mergeCell ref="M17:Q17"/>
    <mergeCell ref="M18:Q18"/>
    <mergeCell ref="H20:L20"/>
    <mergeCell ref="H21:L21"/>
    <mergeCell ref="M28:Q28"/>
    <mergeCell ref="M20:Q20"/>
    <mergeCell ref="C21:G21"/>
    <mergeCell ref="C22:G22"/>
    <mergeCell ref="C23:G23"/>
    <mergeCell ref="C24:G24"/>
    <mergeCell ref="M21:Q21"/>
    <mergeCell ref="M22:Q22"/>
    <mergeCell ref="M23:Q23"/>
  </mergeCells>
  <hyperlinks>
    <hyperlink ref="AB32" r:id="rId1" xr:uid="{00000000-0004-0000-0200-000002000000}"/>
    <hyperlink ref="M32" r:id="rId2" xr:uid="{4C0ADE05-520E-4C42-92C6-9C9A727B61E2}"/>
    <hyperlink ref="M32:Q32" r:id="rId3" display="https://extranet.who.int/prequal/vaccines/p/euvichol-plus" xr:uid="{9A961F85-EFC2-4C30-871C-0964BCFDA6B5}"/>
    <hyperlink ref="C32" r:id="rId4" xr:uid="{4782F170-170A-41D5-A975-08F66F259401}"/>
    <hyperlink ref="C32:G32" r:id="rId5" display="https://extranet.who.int/prequal/vaccines/p/euvichol-plus" xr:uid="{AFFF4ECE-E708-471D-92F7-BB2A1003490B}"/>
    <hyperlink ref="R32" r:id="rId6" xr:uid="{0C3E87BF-E132-43F3-95D8-4DEBCD2A8A11}"/>
    <hyperlink ref="H32" r:id="rId7" xr:uid="{D278E29B-1C41-478C-8DE9-3C399A2A7872}"/>
  </hyperlinks>
  <pageMargins left="0.25" right="0.25" top="0.75" bottom="0.75" header="0.3" footer="0.3"/>
  <pageSetup paperSize="8" scale="47" orientation="landscape"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D3B60-E9F4-4EE2-8635-5B090D16E384}">
  <sheetPr>
    <tabColor rgb="FF92D050"/>
  </sheetPr>
  <dimension ref="B2:P43"/>
  <sheetViews>
    <sheetView zoomScale="50" zoomScaleNormal="50" workbookViewId="0">
      <selection activeCell="C13" sqref="C13:G13"/>
    </sheetView>
  </sheetViews>
  <sheetFormatPr defaultRowHeight="14.5"/>
  <cols>
    <col min="1" max="1" width="4.453125" customWidth="1"/>
    <col min="2" max="2" width="76.6328125" customWidth="1"/>
    <col min="3" max="6" width="9.6328125" customWidth="1"/>
    <col min="7" max="7" width="31.36328125" customWidth="1"/>
    <col min="8" max="8" width="17.36328125" customWidth="1"/>
    <col min="9" max="9" width="9.36328125" style="10" customWidth="1"/>
    <col min="10" max="10" width="8.6328125" customWidth="1"/>
    <col min="11" max="11" width="75.453125" customWidth="1"/>
    <col min="12" max="13" width="27.36328125" customWidth="1"/>
    <col min="14" max="14" width="12" customWidth="1"/>
    <col min="15" max="15" width="5.36328125" customWidth="1"/>
  </cols>
  <sheetData>
    <row r="2" spans="2:16" ht="47.25" customHeight="1">
      <c r="B2" s="1213" t="s">
        <v>97</v>
      </c>
      <c r="C2" s="1213"/>
      <c r="D2" s="1213"/>
      <c r="E2" s="1213"/>
      <c r="F2" s="1213"/>
      <c r="G2" s="1213"/>
      <c r="K2" s="1184" t="s">
        <v>13</v>
      </c>
      <c r="L2" s="1184"/>
      <c r="M2" s="1184"/>
      <c r="N2" s="1184"/>
      <c r="O2" s="1184"/>
      <c r="P2" s="1184"/>
    </row>
    <row r="3" spans="2:16" ht="15" customHeight="1">
      <c r="K3" s="1162" t="s">
        <v>14</v>
      </c>
      <c r="L3" s="1162"/>
      <c r="M3" s="1162"/>
      <c r="N3" s="1162"/>
      <c r="O3" s="1162"/>
    </row>
    <row r="4" spans="2:16" ht="40.5" customHeight="1">
      <c r="B4" s="1162" t="s">
        <v>15</v>
      </c>
      <c r="C4" s="1162"/>
      <c r="D4" s="1162"/>
      <c r="E4" s="1162"/>
      <c r="F4" s="1162"/>
      <c r="G4" s="1163"/>
      <c r="K4" s="1162"/>
      <c r="L4" s="1162"/>
      <c r="M4" s="1162"/>
      <c r="N4" s="1162"/>
      <c r="O4" s="1162"/>
    </row>
    <row r="5" spans="2:16">
      <c r="B5" s="1163"/>
      <c r="C5" s="1163"/>
      <c r="D5" s="1163"/>
      <c r="E5" s="1163"/>
      <c r="F5" s="1163"/>
      <c r="G5" s="1163"/>
      <c r="H5" s="6"/>
      <c r="K5" s="1162"/>
      <c r="L5" s="1162"/>
      <c r="M5" s="1162"/>
      <c r="N5" s="1162"/>
      <c r="O5" s="1162"/>
    </row>
    <row r="6" spans="2:16" ht="15" thickBot="1">
      <c r="G6" s="27"/>
      <c r="H6" s="6"/>
    </row>
    <row r="7" spans="2:16" s="34" customFormat="1" ht="21">
      <c r="B7" s="3" t="s">
        <v>16</v>
      </c>
      <c r="C7" s="1168" t="s">
        <v>98</v>
      </c>
      <c r="D7" s="1169"/>
      <c r="E7" s="1169"/>
      <c r="F7" s="1169"/>
      <c r="G7" s="1170"/>
      <c r="H7" s="59"/>
      <c r="I7" s="35"/>
      <c r="K7" s="14" t="s">
        <v>16</v>
      </c>
      <c r="L7" s="1214"/>
      <c r="M7" s="1215"/>
      <c r="N7" s="1215"/>
      <c r="O7" s="1216"/>
    </row>
    <row r="8" spans="2:16" s="34" customFormat="1" ht="21">
      <c r="B8" s="4" t="s">
        <v>18</v>
      </c>
      <c r="C8" s="1165" t="s">
        <v>99</v>
      </c>
      <c r="D8" s="1166"/>
      <c r="E8" s="1166"/>
      <c r="F8" s="1166"/>
      <c r="G8" s="1171"/>
      <c r="I8" s="35"/>
      <c r="K8" s="15" t="s">
        <v>18</v>
      </c>
      <c r="L8" s="1217"/>
      <c r="M8" s="1218"/>
      <c r="N8" s="1218"/>
      <c r="O8" s="1219"/>
    </row>
    <row r="9" spans="2:16" s="34" customFormat="1" ht="21">
      <c r="B9" s="4" t="s">
        <v>20</v>
      </c>
      <c r="C9" s="1220" t="s">
        <v>100</v>
      </c>
      <c r="D9" s="1166"/>
      <c r="E9" s="1166"/>
      <c r="F9" s="1166"/>
      <c r="G9" s="1171"/>
      <c r="I9" s="35"/>
      <c r="K9" s="15" t="s">
        <v>20</v>
      </c>
      <c r="L9" s="1217"/>
      <c r="M9" s="1218"/>
      <c r="N9" s="1218"/>
      <c r="O9" s="1219"/>
    </row>
    <row r="10" spans="2:16" s="34" customFormat="1" ht="71.25" customHeight="1">
      <c r="B10" s="30" t="s">
        <v>25</v>
      </c>
      <c r="C10" s="1175" t="s">
        <v>101</v>
      </c>
      <c r="D10" s="1176"/>
      <c r="E10" s="1176"/>
      <c r="F10" s="1176"/>
      <c r="G10" s="1177"/>
      <c r="I10" s="35"/>
      <c r="K10" s="28" t="s">
        <v>25</v>
      </c>
      <c r="L10" s="1221"/>
      <c r="M10" s="1222"/>
      <c r="N10" s="1222"/>
      <c r="O10" s="1223"/>
    </row>
    <row r="11" spans="2:16" s="34" customFormat="1" ht="21">
      <c r="B11" s="281" t="s">
        <v>29</v>
      </c>
      <c r="C11" s="1165" t="s">
        <v>30</v>
      </c>
      <c r="D11" s="1166"/>
      <c r="E11" s="1166"/>
      <c r="F11" s="1166"/>
      <c r="G11" s="1171"/>
      <c r="I11" s="35"/>
      <c r="K11" s="16" t="s">
        <v>31</v>
      </c>
      <c r="L11" s="1217"/>
      <c r="M11" s="1218"/>
      <c r="N11" s="1218"/>
      <c r="O11" s="1219"/>
    </row>
    <row r="12" spans="2:16" s="34" customFormat="1" ht="18.5">
      <c r="B12" s="280" t="s">
        <v>33</v>
      </c>
      <c r="C12" s="1165" t="s">
        <v>34</v>
      </c>
      <c r="D12" s="1166"/>
      <c r="E12" s="1166"/>
      <c r="F12" s="1166"/>
      <c r="G12" s="1171"/>
      <c r="I12" s="35"/>
      <c r="K12" s="15" t="s">
        <v>35</v>
      </c>
      <c r="L12" s="1217"/>
      <c r="M12" s="1218"/>
      <c r="N12" s="1218"/>
      <c r="O12" s="1219"/>
    </row>
    <row r="13" spans="2:16" s="34" customFormat="1" ht="66" customHeight="1">
      <c r="B13" s="281" t="s">
        <v>36</v>
      </c>
      <c r="C13" s="1224" t="s">
        <v>103</v>
      </c>
      <c r="D13" s="1225"/>
      <c r="E13" s="1225"/>
      <c r="F13" s="1225"/>
      <c r="G13" s="1226"/>
      <c r="I13" s="35"/>
      <c r="K13" s="16" t="s">
        <v>38</v>
      </c>
      <c r="L13" s="1227"/>
      <c r="M13" s="1228"/>
      <c r="N13" s="1228"/>
      <c r="O13" s="1229"/>
    </row>
    <row r="14" spans="2:16" s="34" customFormat="1" ht="21">
      <c r="B14" s="405" t="s">
        <v>1106</v>
      </c>
      <c r="C14" s="1132">
        <v>98.6</v>
      </c>
      <c r="D14" s="1133"/>
      <c r="E14" s="1133"/>
      <c r="F14" s="1133"/>
      <c r="G14" s="1183"/>
      <c r="I14" s="35"/>
      <c r="K14" s="61" t="s">
        <v>104</v>
      </c>
      <c r="L14" s="1230"/>
      <c r="M14" s="1231"/>
      <c r="N14" s="1231"/>
      <c r="O14" s="1232"/>
    </row>
    <row r="15" spans="2:16" s="34" customFormat="1" ht="18.5">
      <c r="B15" s="396" t="s">
        <v>42</v>
      </c>
      <c r="C15" s="1233">
        <v>1</v>
      </c>
      <c r="D15" s="1234"/>
      <c r="E15" s="1234"/>
      <c r="F15" s="1234"/>
      <c r="G15" s="1235"/>
      <c r="I15" s="35"/>
      <c r="K15" s="61" t="s">
        <v>42</v>
      </c>
      <c r="L15" s="1236"/>
      <c r="M15" s="1237"/>
      <c r="N15" s="1237"/>
      <c r="O15" s="1238"/>
    </row>
    <row r="16" spans="2:16" s="34" customFormat="1" ht="21">
      <c r="B16" s="780" t="s">
        <v>1140</v>
      </c>
      <c r="C16" s="1239">
        <f>C14*C15</f>
        <v>98.6</v>
      </c>
      <c r="D16" s="1240"/>
      <c r="E16" s="1240"/>
      <c r="F16" s="1240"/>
      <c r="G16" s="1241"/>
      <c r="I16" s="35"/>
      <c r="K16" s="64" t="s">
        <v>105</v>
      </c>
      <c r="L16" s="1230"/>
      <c r="M16" s="1231"/>
      <c r="N16" s="1231"/>
      <c r="O16" s="1232"/>
    </row>
    <row r="17" spans="2:15" s="34" customFormat="1" ht="21.5" thickBot="1">
      <c r="B17" s="397" t="s">
        <v>106</v>
      </c>
      <c r="C17" s="1242">
        <v>0.1</v>
      </c>
      <c r="D17" s="1243"/>
      <c r="E17" s="1243"/>
      <c r="F17" s="1243"/>
      <c r="G17" s="1244"/>
      <c r="I17" s="35"/>
      <c r="K17" s="64" t="s">
        <v>44</v>
      </c>
      <c r="L17" s="1217"/>
      <c r="M17" s="1218"/>
      <c r="N17" s="1218"/>
      <c r="O17" s="1219"/>
    </row>
    <row r="18" spans="2:15" s="34" customFormat="1" ht="21.5" thickBot="1">
      <c r="B18" s="397" t="s">
        <v>107</v>
      </c>
      <c r="C18" s="1245">
        <v>0.1</v>
      </c>
      <c r="D18" s="1246"/>
      <c r="E18" s="1246"/>
      <c r="F18" s="1246"/>
      <c r="G18" s="1247"/>
      <c r="I18" s="35"/>
      <c r="K18" s="64" t="s">
        <v>45</v>
      </c>
      <c r="L18" s="1217"/>
      <c r="M18" s="1218"/>
      <c r="N18" s="1218"/>
      <c r="O18" s="1219"/>
    </row>
    <row r="19" spans="2:15" s="34" customFormat="1" ht="21">
      <c r="B19" s="397" t="s">
        <v>1141</v>
      </c>
      <c r="C19" s="1248">
        <f>C16/(1-C18)</f>
        <v>109.55555555555554</v>
      </c>
      <c r="D19" s="1249"/>
      <c r="E19" s="1249"/>
      <c r="F19" s="1249"/>
      <c r="G19" s="1250"/>
      <c r="I19" s="35"/>
      <c r="K19" s="64" t="s">
        <v>108</v>
      </c>
      <c r="L19" s="1217"/>
      <c r="M19" s="1218"/>
      <c r="N19" s="1218"/>
      <c r="O19" s="1219"/>
    </row>
    <row r="20" spans="2:15" s="34" customFormat="1" ht="30" customHeight="1">
      <c r="B20" s="408" t="s">
        <v>109</v>
      </c>
      <c r="C20" s="1251" t="s">
        <v>110</v>
      </c>
      <c r="D20" s="1252"/>
      <c r="E20" s="1252"/>
      <c r="F20" s="1252"/>
      <c r="G20" s="1253"/>
      <c r="I20" s="35"/>
      <c r="K20" s="69" t="s">
        <v>47</v>
      </c>
      <c r="L20" s="1254"/>
      <c r="M20" s="1255"/>
      <c r="N20" s="1255"/>
      <c r="O20" s="1256"/>
    </row>
    <row r="21" spans="2:15" s="34" customFormat="1" ht="21">
      <c r="B21" s="408" t="s">
        <v>111</v>
      </c>
      <c r="C21" s="1257" t="s">
        <v>112</v>
      </c>
      <c r="D21" s="1258"/>
      <c r="E21" s="1258"/>
      <c r="F21" s="1258"/>
      <c r="G21" s="1259"/>
      <c r="I21" s="35"/>
      <c r="K21" s="69" t="s">
        <v>50</v>
      </c>
      <c r="L21" s="1254"/>
      <c r="M21" s="1255"/>
      <c r="N21" s="1255"/>
      <c r="O21" s="1256"/>
    </row>
    <row r="22" spans="2:15" s="34" customFormat="1" ht="21">
      <c r="B22" s="4" t="s">
        <v>55</v>
      </c>
      <c r="C22" s="1260" t="s">
        <v>113</v>
      </c>
      <c r="D22" s="1261"/>
      <c r="E22" s="1261"/>
      <c r="F22" s="1261"/>
      <c r="G22" s="1262"/>
      <c r="I22" s="35"/>
      <c r="K22" s="15" t="s">
        <v>55</v>
      </c>
      <c r="L22" s="1263"/>
      <c r="M22" s="1264"/>
      <c r="N22" s="1264"/>
      <c r="O22" s="1265"/>
    </row>
    <row r="23" spans="2:15" s="34" customFormat="1" ht="21">
      <c r="B23" s="4" t="s">
        <v>58</v>
      </c>
      <c r="C23" s="1165" t="s">
        <v>115</v>
      </c>
      <c r="D23" s="1166"/>
      <c r="E23" s="1166"/>
      <c r="F23" s="1166"/>
      <c r="G23" s="1171"/>
      <c r="I23" s="35"/>
      <c r="K23" s="15" t="s">
        <v>58</v>
      </c>
      <c r="L23" s="1263"/>
      <c r="M23" s="1264"/>
      <c r="N23" s="1264"/>
      <c r="O23" s="1265"/>
    </row>
    <row r="24" spans="2:15" s="34" customFormat="1" ht="21">
      <c r="B24" s="4" t="s">
        <v>61</v>
      </c>
      <c r="C24" s="1266">
        <v>43781</v>
      </c>
      <c r="D24" s="1267"/>
      <c r="E24" s="1267"/>
      <c r="F24" s="1267"/>
      <c r="G24" s="1268"/>
      <c r="I24" s="35"/>
      <c r="K24" s="15" t="s">
        <v>61</v>
      </c>
      <c r="L24" s="1269"/>
      <c r="M24" s="1270"/>
      <c r="N24" s="1270"/>
      <c r="O24" s="1271"/>
    </row>
    <row r="25" spans="2:15" s="34" customFormat="1" ht="21">
      <c r="B25" s="4" t="s">
        <v>62</v>
      </c>
      <c r="C25" s="1165" t="s">
        <v>116</v>
      </c>
      <c r="D25" s="1166"/>
      <c r="E25" s="1166"/>
      <c r="F25" s="1166"/>
      <c r="G25" s="1171"/>
      <c r="I25" s="35"/>
      <c r="K25" s="15" t="s">
        <v>62</v>
      </c>
      <c r="L25" s="1217"/>
      <c r="M25" s="1218"/>
      <c r="N25" s="1218"/>
      <c r="O25" s="1219"/>
    </row>
    <row r="26" spans="2:15" s="34" customFormat="1" ht="21">
      <c r="B26" s="4" t="s">
        <v>64</v>
      </c>
      <c r="C26" s="1224" t="s">
        <v>117</v>
      </c>
      <c r="D26" s="1225"/>
      <c r="E26" s="1225"/>
      <c r="F26" s="1225"/>
      <c r="G26" s="1226"/>
      <c r="I26" s="35"/>
      <c r="K26" s="15" t="s">
        <v>64</v>
      </c>
      <c r="L26" s="1227"/>
      <c r="M26" s="1228"/>
      <c r="N26" s="1228"/>
      <c r="O26" s="1229"/>
    </row>
    <row r="27" spans="2:15" s="34" customFormat="1" ht="21">
      <c r="B27" s="4" t="s">
        <v>68</v>
      </c>
      <c r="C27" s="1165" t="s">
        <v>118</v>
      </c>
      <c r="D27" s="1166"/>
      <c r="E27" s="1166"/>
      <c r="F27" s="1166"/>
      <c r="G27" s="1171"/>
      <c r="I27" s="35"/>
      <c r="K27" s="15" t="s">
        <v>68</v>
      </c>
      <c r="L27" s="1217"/>
      <c r="M27" s="1218"/>
      <c r="N27" s="1218"/>
      <c r="O27" s="1219"/>
    </row>
    <row r="28" spans="2:15" s="34" customFormat="1" ht="21">
      <c r="B28" s="5" t="s">
        <v>71</v>
      </c>
      <c r="C28" s="1165" t="s">
        <v>119</v>
      </c>
      <c r="D28" s="1166"/>
      <c r="E28" s="1166"/>
      <c r="F28" s="1166"/>
      <c r="G28" s="1171"/>
      <c r="I28" s="35"/>
      <c r="K28" s="15" t="s">
        <v>75</v>
      </c>
      <c r="L28" s="1217"/>
      <c r="M28" s="1218"/>
      <c r="N28" s="1218"/>
      <c r="O28" s="1219"/>
    </row>
    <row r="29" spans="2:15" s="34" customFormat="1" ht="21">
      <c r="B29" s="4" t="s">
        <v>77</v>
      </c>
      <c r="C29" s="1165" t="s">
        <v>79</v>
      </c>
      <c r="D29" s="1166"/>
      <c r="E29" s="1166"/>
      <c r="F29" s="1166"/>
      <c r="G29" s="1171"/>
      <c r="I29" s="35"/>
      <c r="K29" s="15" t="s">
        <v>77</v>
      </c>
      <c r="L29" s="1217"/>
      <c r="M29" s="1218"/>
      <c r="N29" s="1218"/>
      <c r="O29" s="1219"/>
    </row>
    <row r="30" spans="2:15" s="34" customFormat="1" ht="21">
      <c r="B30" s="4" t="s">
        <v>80</v>
      </c>
      <c r="C30" s="1224" t="s">
        <v>32</v>
      </c>
      <c r="D30" s="1225"/>
      <c r="E30" s="1225"/>
      <c r="F30" s="1225"/>
      <c r="G30" s="1226"/>
      <c r="I30" s="35"/>
      <c r="K30" s="15" t="s">
        <v>80</v>
      </c>
      <c r="L30" s="1227"/>
      <c r="M30" s="1228"/>
      <c r="N30" s="1228"/>
      <c r="O30" s="1229"/>
    </row>
    <row r="31" spans="2:15" s="34" customFormat="1" ht="18.5">
      <c r="B31" s="4" t="s">
        <v>81</v>
      </c>
      <c r="C31" s="1224" t="s">
        <v>32</v>
      </c>
      <c r="D31" s="1225"/>
      <c r="E31" s="1225"/>
      <c r="F31" s="1225"/>
      <c r="G31" s="1226"/>
      <c r="I31" s="35"/>
      <c r="K31" s="15" t="s">
        <v>82</v>
      </c>
      <c r="L31" s="1227"/>
      <c r="M31" s="1228"/>
      <c r="N31" s="1228"/>
      <c r="O31" s="1229"/>
    </row>
    <row r="32" spans="2:15" s="34" customFormat="1" ht="21">
      <c r="B32" s="4" t="s">
        <v>83</v>
      </c>
      <c r="C32" s="1273" t="s">
        <v>120</v>
      </c>
      <c r="D32" s="1274"/>
      <c r="E32" s="1274"/>
      <c r="F32" s="1274"/>
      <c r="G32" s="1275"/>
      <c r="I32" s="35"/>
      <c r="K32" s="16" t="s">
        <v>83</v>
      </c>
      <c r="L32" s="1276"/>
      <c r="M32" s="1277"/>
      <c r="N32" s="1277"/>
      <c r="O32" s="1278"/>
    </row>
    <row r="33" spans="2:15" s="34" customFormat="1" ht="21">
      <c r="B33" s="4" t="s">
        <v>88</v>
      </c>
      <c r="C33" s="1224" t="s">
        <v>32</v>
      </c>
      <c r="D33" s="1225"/>
      <c r="E33" s="1225"/>
      <c r="F33" s="1225"/>
      <c r="G33" s="1226"/>
      <c r="I33" s="35"/>
      <c r="K33" s="15" t="s">
        <v>88</v>
      </c>
      <c r="L33" s="1217"/>
      <c r="M33" s="1218"/>
      <c r="N33" s="1218"/>
      <c r="O33" s="1219"/>
    </row>
    <row r="34" spans="2:15" s="34" customFormat="1" ht="47.25" customHeight="1">
      <c r="B34" s="4" t="s">
        <v>90</v>
      </c>
      <c r="C34" s="1224" t="s">
        <v>32</v>
      </c>
      <c r="D34" s="1225"/>
      <c r="E34" s="1225"/>
      <c r="F34" s="1225"/>
      <c r="G34" s="1226"/>
      <c r="I34" s="35"/>
      <c r="K34" s="15" t="s">
        <v>90</v>
      </c>
      <c r="L34" s="1217"/>
      <c r="M34" s="1218"/>
      <c r="N34" s="1218"/>
      <c r="O34" s="1219"/>
    </row>
    <row r="35" spans="2:15" s="34" customFormat="1" ht="47.25" customHeight="1" thickBot="1">
      <c r="B35" s="4" t="s">
        <v>92</v>
      </c>
      <c r="C35" s="1279" t="s">
        <v>32</v>
      </c>
      <c r="D35" s="1280"/>
      <c r="E35" s="1280"/>
      <c r="F35" s="1280"/>
      <c r="G35" s="1281"/>
      <c r="I35" s="35"/>
      <c r="K35" s="15" t="s">
        <v>92</v>
      </c>
      <c r="L35" s="1282"/>
      <c r="M35" s="1283"/>
      <c r="N35" s="1283"/>
      <c r="O35" s="1284"/>
    </row>
    <row r="36" spans="2:15" s="34" customFormat="1" ht="61.5" customHeight="1">
      <c r="B36" s="1285" t="s">
        <v>121</v>
      </c>
      <c r="C36" s="1286"/>
      <c r="D36" s="1286"/>
      <c r="E36" s="1286"/>
      <c r="F36" s="1286"/>
      <c r="G36" s="1286"/>
      <c r="I36" s="35"/>
      <c r="K36" s="1188" t="str">
        <f>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2024.</v>
      </c>
      <c r="L36" s="1188"/>
      <c r="M36" s="1188"/>
      <c r="N36" s="1188"/>
      <c r="O36" s="1188"/>
    </row>
    <row r="37" spans="2:15" s="34" customFormat="1" ht="36.65" customHeight="1">
      <c r="B37" s="1272" t="s">
        <v>1126</v>
      </c>
      <c r="C37" s="1272"/>
      <c r="D37" s="1272"/>
      <c r="E37" s="1272"/>
      <c r="F37" s="1272"/>
      <c r="G37" s="1272"/>
      <c r="I37" s="35"/>
      <c r="K37" s="1162" t="str">
        <f>B37</f>
        <v>2 Source: UNICEF PRODUCT MENU FOR VACCINES SUPPLIED BY UNICEF FOR GAVI, THE VACCINE ALLIANCE (https://www.unicef.org/supply/media/25621/file/Product-Menu-All-Vaccines-May-2026.pdf)</v>
      </c>
      <c r="L37" s="1162"/>
      <c r="M37" s="1162"/>
      <c r="N37" s="1162"/>
      <c r="O37" s="1162"/>
    </row>
    <row r="38" spans="2:15" s="34" customFormat="1" ht="18.5">
      <c r="B38" s="34" t="s">
        <v>122</v>
      </c>
      <c r="I38" s="35"/>
      <c r="K38" s="77" t="str">
        <f>B38</f>
        <v xml:space="preserve">3 Source: WHO position paper: </v>
      </c>
      <c r="L38" s="77"/>
      <c r="M38" s="77"/>
      <c r="N38" s="77"/>
      <c r="O38" s="77"/>
    </row>
    <row r="39" spans="2:15" s="34" customFormat="1" ht="18.5">
      <c r="B39" s="34" t="s">
        <v>95</v>
      </c>
      <c r="I39" s="35"/>
      <c r="K39" s="77" t="str">
        <f>B39</f>
        <v xml:space="preserve">4 Source: Gavi Secretariat, see definitions tab for details </v>
      </c>
      <c r="L39" s="77"/>
      <c r="M39" s="77"/>
      <c r="N39" s="77"/>
      <c r="O39" s="77"/>
    </row>
    <row r="40" spans="2:15" s="34" customFormat="1" ht="18.5">
      <c r="B40" s="34" t="s">
        <v>96</v>
      </c>
      <c r="I40" s="35"/>
      <c r="K40" s="77" t="str">
        <f>B40</f>
        <v>5 Source: Review of WHO vaccine wastage rate tool, 2021</v>
      </c>
      <c r="L40" s="77"/>
      <c r="M40" s="77"/>
      <c r="N40" s="77"/>
      <c r="O40" s="77"/>
    </row>
    <row r="41" spans="2:15" s="34" customFormat="1" ht="18.5">
      <c r="I41" s="35"/>
    </row>
    <row r="42" spans="2:15" s="34" customFormat="1" ht="18.5">
      <c r="C42" s="78"/>
      <c r="D42" s="78"/>
      <c r="E42" s="78"/>
      <c r="F42" s="78"/>
      <c r="I42" s="35"/>
    </row>
    <row r="43" spans="2:15" s="34" customFormat="1" ht="18.5">
      <c r="I43" s="35"/>
    </row>
  </sheetData>
  <mergeCells count="66">
    <mergeCell ref="C29:G29"/>
    <mergeCell ref="L29:O29"/>
    <mergeCell ref="C30:G30"/>
    <mergeCell ref="L30:O30"/>
    <mergeCell ref="C31:G31"/>
    <mergeCell ref="L31:O31"/>
    <mergeCell ref="B37:G37"/>
    <mergeCell ref="K37:O37"/>
    <mergeCell ref="C32:G32"/>
    <mergeCell ref="L32:O32"/>
    <mergeCell ref="C33:G33"/>
    <mergeCell ref="L33:O33"/>
    <mergeCell ref="C34:G34"/>
    <mergeCell ref="L34:O34"/>
    <mergeCell ref="C35:G35"/>
    <mergeCell ref="L35:O35"/>
    <mergeCell ref="B36:G36"/>
    <mergeCell ref="K36:O36"/>
    <mergeCell ref="L28:O28"/>
    <mergeCell ref="C23:G23"/>
    <mergeCell ref="L23:O23"/>
    <mergeCell ref="C24:G24"/>
    <mergeCell ref="L24:O24"/>
    <mergeCell ref="C25:G25"/>
    <mergeCell ref="L25:O25"/>
    <mergeCell ref="C26:G26"/>
    <mergeCell ref="L26:O26"/>
    <mergeCell ref="C27:G27"/>
    <mergeCell ref="L27:O27"/>
    <mergeCell ref="C28:G28"/>
    <mergeCell ref="C20:G20"/>
    <mergeCell ref="L20:O20"/>
    <mergeCell ref="C21:G21"/>
    <mergeCell ref="L21:O21"/>
    <mergeCell ref="C22:G22"/>
    <mergeCell ref="L22:O22"/>
    <mergeCell ref="C17:G17"/>
    <mergeCell ref="L17:O17"/>
    <mergeCell ref="C18:G18"/>
    <mergeCell ref="L18:O18"/>
    <mergeCell ref="C19:G19"/>
    <mergeCell ref="L19:O19"/>
    <mergeCell ref="C14:G14"/>
    <mergeCell ref="L14:O14"/>
    <mergeCell ref="C15:G15"/>
    <mergeCell ref="L15:O15"/>
    <mergeCell ref="C16:G16"/>
    <mergeCell ref="L16:O16"/>
    <mergeCell ref="C11:G11"/>
    <mergeCell ref="L11:O11"/>
    <mergeCell ref="C12:G12"/>
    <mergeCell ref="L12:O12"/>
    <mergeCell ref="C13:G13"/>
    <mergeCell ref="L13:O13"/>
    <mergeCell ref="C8:G8"/>
    <mergeCell ref="L8:O8"/>
    <mergeCell ref="C9:G9"/>
    <mergeCell ref="L9:O9"/>
    <mergeCell ref="C10:G10"/>
    <mergeCell ref="L10:O10"/>
    <mergeCell ref="B2:G2"/>
    <mergeCell ref="K2:P2"/>
    <mergeCell ref="K3:O5"/>
    <mergeCell ref="B4:G5"/>
    <mergeCell ref="C7:G7"/>
    <mergeCell ref="L7:O7"/>
  </mergeCells>
  <hyperlinks>
    <hyperlink ref="C32" r:id="rId1" xr:uid="{8BDCBB79-6010-4CF7-913B-2D71CDD0D075}"/>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2:X46"/>
  <sheetViews>
    <sheetView showGridLines="0" topLeftCell="F6" zoomScale="50" zoomScaleNormal="50" workbookViewId="0">
      <selection activeCell="O31" sqref="O31:P31"/>
    </sheetView>
  </sheetViews>
  <sheetFormatPr defaultRowHeight="14.5"/>
  <cols>
    <col min="1" max="1" width="4.36328125" customWidth="1"/>
    <col min="2" max="2" width="76.6328125" customWidth="1"/>
    <col min="3" max="3" width="55.6328125" customWidth="1"/>
    <col min="4" max="4" width="51.81640625" customWidth="1"/>
    <col min="5" max="8" width="8.6328125" customWidth="1"/>
    <col min="9" max="9" width="31.36328125" customWidth="1"/>
    <col min="10" max="12" width="8.6328125" customWidth="1"/>
    <col min="13" max="13" width="15.54296875" customWidth="1"/>
    <col min="14" max="14" width="19.36328125" customWidth="1"/>
    <col min="15" max="15" width="30" customWidth="1"/>
    <col min="16" max="16" width="27.6328125" customWidth="1"/>
    <col min="17" max="17" width="68.1796875" customWidth="1"/>
    <col min="18" max="18" width="27.6328125" customWidth="1"/>
    <col min="19" max="19" width="9.36328125" style="10" customWidth="1"/>
    <col min="20" max="20" width="9.36328125" customWidth="1"/>
    <col min="21" max="21" width="77.6328125" customWidth="1"/>
    <col min="22" max="22" width="56" customWidth="1"/>
  </cols>
  <sheetData>
    <row r="2" spans="2:24" ht="47.25" customHeight="1">
      <c r="B2" s="1213" t="str">
        <f>Cholera!B2</f>
        <v>ON THE                              MENU</v>
      </c>
      <c r="C2" s="1213"/>
      <c r="D2" s="1213"/>
      <c r="E2" s="1213"/>
      <c r="F2" s="1213"/>
      <c r="G2" s="1213"/>
      <c r="H2" s="1213"/>
      <c r="I2" s="1213"/>
      <c r="J2" s="1213"/>
      <c r="K2" s="1213"/>
      <c r="L2" s="1213"/>
      <c r="M2" s="1213"/>
      <c r="N2" s="1213"/>
      <c r="U2" s="17" t="str">
        <f>Cholera!Z2</f>
        <v>OTHER PREQUALIFIED VACCINES NOT ON THE GAVI MENU</v>
      </c>
      <c r="V2" s="17"/>
    </row>
    <row r="3" spans="2:24" ht="15" customHeight="1">
      <c r="U3" s="1162"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V3" s="1162"/>
      <c r="W3" s="1162"/>
      <c r="X3" s="1162"/>
    </row>
    <row r="4" spans="2:24" s="34" customFormat="1" ht="22.5" customHeight="1">
      <c r="B4" s="1162" t="str">
        <f>Cholera!B4</f>
        <v xml:space="preserve">The vaccines listed below are currently offered by Gavi and listed in the country application portal.   
</v>
      </c>
      <c r="C4" s="1162"/>
      <c r="D4" s="1162"/>
      <c r="E4" s="1162"/>
      <c r="F4" s="1162"/>
      <c r="G4" s="1162"/>
      <c r="H4" s="1162"/>
      <c r="I4" s="1162"/>
      <c r="J4" s="1162"/>
      <c r="K4" s="1162"/>
      <c r="L4" s="1162"/>
      <c r="M4" s="1162"/>
      <c r="N4" s="1162"/>
      <c r="S4" s="35"/>
      <c r="U4" s="1162"/>
      <c r="V4" s="1162"/>
      <c r="W4" s="1162"/>
      <c r="X4" s="1162"/>
    </row>
    <row r="5" spans="2:24" s="34" customFormat="1" ht="18.5">
      <c r="B5" s="1162"/>
      <c r="C5" s="1162"/>
      <c r="D5" s="1162"/>
      <c r="E5" s="1162"/>
      <c r="F5" s="1162"/>
      <c r="G5" s="1162"/>
      <c r="H5" s="1162"/>
      <c r="I5" s="1162"/>
      <c r="J5" s="1162"/>
      <c r="K5" s="1162"/>
      <c r="L5" s="1162"/>
      <c r="M5" s="1162"/>
      <c r="N5" s="1162"/>
      <c r="S5" s="35"/>
      <c r="U5" s="1162"/>
      <c r="V5" s="1162"/>
      <c r="W5" s="1162"/>
      <c r="X5" s="1162"/>
    </row>
    <row r="6" spans="2:24" s="34" customFormat="1" ht="19" thickBot="1">
      <c r="S6" s="35"/>
    </row>
    <row r="7" spans="2:24" s="34" customFormat="1" ht="21">
      <c r="B7" s="3" t="s">
        <v>16</v>
      </c>
      <c r="C7" s="1351" t="s">
        <v>123</v>
      </c>
      <c r="D7" s="1352"/>
      <c r="E7" s="1352"/>
      <c r="F7" s="1352"/>
      <c r="G7" s="1352"/>
      <c r="H7" s="1352"/>
      <c r="I7" s="1352"/>
      <c r="J7" s="1352"/>
      <c r="K7" s="1352"/>
      <c r="L7" s="1352"/>
      <c r="M7" s="1352"/>
      <c r="N7" s="1352"/>
      <c r="O7" s="1352"/>
      <c r="P7" s="1352"/>
      <c r="Q7" s="1353"/>
      <c r="R7" s="142"/>
      <c r="S7" s="35"/>
      <c r="U7" s="14" t="s">
        <v>16</v>
      </c>
      <c r="V7" s="42" t="s">
        <v>123</v>
      </c>
    </row>
    <row r="8" spans="2:24" s="34" customFormat="1" ht="34.5" customHeight="1">
      <c r="B8" s="4" t="s">
        <v>18</v>
      </c>
      <c r="C8" s="1322" t="s">
        <v>124</v>
      </c>
      <c r="D8" s="1323"/>
      <c r="E8" s="1323"/>
      <c r="F8" s="1323"/>
      <c r="G8" s="1323"/>
      <c r="H8" s="1323"/>
      <c r="I8" s="1324"/>
      <c r="J8" s="1323" t="s">
        <v>125</v>
      </c>
      <c r="K8" s="1323"/>
      <c r="L8" s="1323"/>
      <c r="M8" s="1323"/>
      <c r="N8" s="1323"/>
      <c r="O8" s="1323"/>
      <c r="P8" s="1323"/>
      <c r="Q8" s="1104" t="s">
        <v>1127</v>
      </c>
      <c r="R8" s="270"/>
      <c r="S8" s="35"/>
      <c r="U8" s="15" t="s">
        <v>18</v>
      </c>
      <c r="V8" s="43" t="s">
        <v>126</v>
      </c>
    </row>
    <row r="9" spans="2:24" s="34" customFormat="1" ht="52.5" customHeight="1">
      <c r="B9" s="4" t="s">
        <v>20</v>
      </c>
      <c r="C9" s="1224" t="s">
        <v>127</v>
      </c>
      <c r="D9" s="1225"/>
      <c r="E9" s="1225"/>
      <c r="F9" s="1225"/>
      <c r="G9" s="1225"/>
      <c r="H9" s="1225"/>
      <c r="I9" s="1295"/>
      <c r="J9" s="1225" t="s">
        <v>128</v>
      </c>
      <c r="K9" s="1225"/>
      <c r="L9" s="1225"/>
      <c r="M9" s="1225"/>
      <c r="N9" s="1225"/>
      <c r="O9" s="1225"/>
      <c r="P9" s="1225"/>
      <c r="Q9" s="718" t="s">
        <v>1128</v>
      </c>
      <c r="R9" s="270"/>
      <c r="S9" s="35"/>
      <c r="U9" s="15" t="s">
        <v>20</v>
      </c>
      <c r="V9" s="12" t="s">
        <v>129</v>
      </c>
    </row>
    <row r="10" spans="2:24" s="34" customFormat="1" ht="39.5">
      <c r="B10" s="409" t="s">
        <v>130</v>
      </c>
      <c r="C10" s="1328" t="s">
        <v>131</v>
      </c>
      <c r="D10" s="1329"/>
      <c r="E10" s="1176" t="s">
        <v>132</v>
      </c>
      <c r="F10" s="1176"/>
      <c r="G10" s="1176"/>
      <c r="H10" s="1176"/>
      <c r="I10" s="1176"/>
      <c r="J10" s="1344" t="s">
        <v>133</v>
      </c>
      <c r="K10" s="1345"/>
      <c r="L10" s="1345"/>
      <c r="M10" s="1345"/>
      <c r="N10" s="1345"/>
      <c r="O10" s="1347" t="s">
        <v>1109</v>
      </c>
      <c r="P10" s="1180"/>
      <c r="Q10" s="1105" t="s">
        <v>1129</v>
      </c>
      <c r="R10" s="1076"/>
      <c r="S10" s="35"/>
      <c r="U10" s="28" t="s">
        <v>25</v>
      </c>
      <c r="V10" s="29" t="s">
        <v>134</v>
      </c>
    </row>
    <row r="11" spans="2:24" s="34" customFormat="1" ht="21">
      <c r="B11" s="1009" t="s">
        <v>1050</v>
      </c>
      <c r="C11" s="1080" t="s">
        <v>135</v>
      </c>
      <c r="D11" s="558" t="s">
        <v>30</v>
      </c>
      <c r="E11" s="1338" t="s">
        <v>30</v>
      </c>
      <c r="F11" s="1338"/>
      <c r="G11" s="1338"/>
      <c r="H11" s="1338"/>
      <c r="I11" s="1339"/>
      <c r="J11" s="1346" t="s">
        <v>135</v>
      </c>
      <c r="K11" s="1338"/>
      <c r="L11" s="1338"/>
      <c r="M11" s="1338"/>
      <c r="N11" s="1338"/>
      <c r="O11" s="1348" t="s">
        <v>1118</v>
      </c>
      <c r="P11" s="1349"/>
      <c r="Q11" s="1106" t="s">
        <v>1130</v>
      </c>
      <c r="R11" s="1077"/>
      <c r="S11" s="35"/>
      <c r="U11" s="16" t="s">
        <v>31</v>
      </c>
      <c r="V11" s="12" t="s">
        <v>32</v>
      </c>
    </row>
    <row r="12" spans="2:24" s="34" customFormat="1" ht="18.5">
      <c r="B12" s="280" t="s">
        <v>35</v>
      </c>
      <c r="C12" s="1081" t="s">
        <v>136</v>
      </c>
      <c r="D12" s="787" t="s">
        <v>136</v>
      </c>
      <c r="E12" s="1166" t="s">
        <v>136</v>
      </c>
      <c r="F12" s="1166"/>
      <c r="G12" s="1166"/>
      <c r="H12" s="1166"/>
      <c r="I12" s="1167"/>
      <c r="J12" s="1178" t="s">
        <v>136</v>
      </c>
      <c r="K12" s="1166"/>
      <c r="L12" s="1166"/>
      <c r="M12" s="1166"/>
      <c r="N12" s="1166"/>
      <c r="O12" s="1185" t="s">
        <v>136</v>
      </c>
      <c r="P12" s="1142"/>
      <c r="Q12" s="853" t="s">
        <v>136</v>
      </c>
      <c r="R12" s="1078"/>
      <c r="S12" s="35"/>
      <c r="U12" s="15" t="s">
        <v>35</v>
      </c>
      <c r="V12" s="12" t="s">
        <v>32</v>
      </c>
    </row>
    <row r="13" spans="2:24" s="34" customFormat="1" ht="117" customHeight="1">
      <c r="B13" s="281" t="s">
        <v>36</v>
      </c>
      <c r="C13" s="1082" t="s">
        <v>137</v>
      </c>
      <c r="D13" s="786" t="s">
        <v>138</v>
      </c>
      <c r="E13" s="1135" t="s">
        <v>139</v>
      </c>
      <c r="F13" s="1135"/>
      <c r="G13" s="1135"/>
      <c r="H13" s="1135"/>
      <c r="I13" s="1137"/>
      <c r="J13" s="1335" t="s">
        <v>139</v>
      </c>
      <c r="K13" s="1135"/>
      <c r="L13" s="1135"/>
      <c r="M13" s="1135"/>
      <c r="N13" s="1135"/>
      <c r="O13" s="1335" t="s">
        <v>138</v>
      </c>
      <c r="P13" s="1135"/>
      <c r="Q13" s="718" t="s">
        <v>139</v>
      </c>
      <c r="R13" s="1095"/>
      <c r="S13" s="35"/>
      <c r="U13" s="16"/>
      <c r="V13" s="23" t="s">
        <v>140</v>
      </c>
    </row>
    <row r="14" spans="2:24" s="34" customFormat="1" ht="21">
      <c r="B14" s="549" t="s">
        <v>1056</v>
      </c>
      <c r="C14" s="1083">
        <v>2.9</v>
      </c>
      <c r="D14" s="555" t="s">
        <v>1137</v>
      </c>
      <c r="E14" s="1291">
        <v>5.18</v>
      </c>
      <c r="F14" s="1291"/>
      <c r="G14" s="1291"/>
      <c r="H14" s="1291"/>
      <c r="I14" s="1292"/>
      <c r="J14" s="1343" t="s">
        <v>1145</v>
      </c>
      <c r="K14" s="1293"/>
      <c r="L14" s="1293"/>
      <c r="M14" s="1293"/>
      <c r="N14" s="1293"/>
      <c r="O14" s="1350" t="s">
        <v>1110</v>
      </c>
      <c r="P14" s="1349"/>
      <c r="Q14" s="1107" t="s">
        <v>1139</v>
      </c>
      <c r="R14" s="1096"/>
      <c r="S14" s="35"/>
      <c r="U14" s="61" t="s">
        <v>41</v>
      </c>
      <c r="V14" s="81" t="s">
        <v>32</v>
      </c>
    </row>
    <row r="15" spans="2:24" s="34" customFormat="1" ht="18.5">
      <c r="B15" s="396" t="s">
        <v>42</v>
      </c>
      <c r="C15" s="1084">
        <v>2</v>
      </c>
      <c r="D15" s="556">
        <v>2</v>
      </c>
      <c r="E15" s="1341">
        <v>2</v>
      </c>
      <c r="F15" s="1337"/>
      <c r="G15" s="1337"/>
      <c r="H15" s="1337"/>
      <c r="I15" s="1342"/>
      <c r="J15" s="1336">
        <v>2</v>
      </c>
      <c r="K15" s="1337"/>
      <c r="L15" s="1337"/>
      <c r="M15" s="1337"/>
      <c r="N15" s="1337"/>
      <c r="O15" s="1319">
        <v>2</v>
      </c>
      <c r="P15" s="1320"/>
      <c r="Q15" s="1107">
        <v>2</v>
      </c>
      <c r="R15" s="1097"/>
      <c r="S15" s="35"/>
      <c r="U15" s="61" t="s">
        <v>42</v>
      </c>
      <c r="V15" s="150">
        <v>2</v>
      </c>
    </row>
    <row r="16" spans="2:24" s="34" customFormat="1" ht="21">
      <c r="B16" s="550" t="s">
        <v>1059</v>
      </c>
      <c r="C16" s="1083">
        <v>5.8</v>
      </c>
      <c r="D16" s="555" t="s">
        <v>1138</v>
      </c>
      <c r="E16" s="1293">
        <f>E14*2</f>
        <v>10.36</v>
      </c>
      <c r="F16" s="1293"/>
      <c r="G16" s="1293"/>
      <c r="H16" s="1293"/>
      <c r="I16" s="1294"/>
      <c r="J16" s="1343">
        <v>9</v>
      </c>
      <c r="K16" s="1293"/>
      <c r="L16" s="1293"/>
      <c r="M16" s="1293"/>
      <c r="N16" s="1293"/>
      <c r="O16" s="1350">
        <v>6.6</v>
      </c>
      <c r="P16" s="1349"/>
      <c r="Q16" s="1108">
        <v>7.9</v>
      </c>
      <c r="R16" s="1098"/>
      <c r="S16" s="35"/>
      <c r="U16" s="64" t="s">
        <v>43</v>
      </c>
      <c r="V16" s="82" t="s">
        <v>32</v>
      </c>
    </row>
    <row r="17" spans="2:22" s="34" customFormat="1" ht="21">
      <c r="B17" s="397" t="s">
        <v>141</v>
      </c>
      <c r="C17" s="1085">
        <v>0.05</v>
      </c>
      <c r="D17" s="557">
        <v>0.05</v>
      </c>
      <c r="E17" s="1334">
        <v>9.90990990990991E-2</v>
      </c>
      <c r="F17" s="1334"/>
      <c r="G17" s="1334"/>
      <c r="H17" s="1334"/>
      <c r="I17" s="1340"/>
      <c r="J17" s="1333">
        <v>4.7619047619047603E-2</v>
      </c>
      <c r="K17" s="1334"/>
      <c r="L17" s="1334"/>
      <c r="M17" s="1334"/>
      <c r="N17" s="1334"/>
      <c r="O17" s="1356">
        <v>0.1</v>
      </c>
      <c r="P17" s="1349"/>
      <c r="Q17" s="1109">
        <v>0.1</v>
      </c>
      <c r="R17" s="1098"/>
      <c r="S17" s="35"/>
      <c r="U17" s="64" t="s">
        <v>44</v>
      </c>
      <c r="V17" s="83" t="s">
        <v>32</v>
      </c>
    </row>
    <row r="18" spans="2:22" s="34" customFormat="1" ht="21">
      <c r="B18" s="397" t="s">
        <v>107</v>
      </c>
      <c r="C18" s="1117">
        <v>0.05</v>
      </c>
      <c r="D18" s="1118">
        <v>0.05</v>
      </c>
      <c r="E18" s="1331">
        <v>0.1</v>
      </c>
      <c r="F18" s="1331"/>
      <c r="G18" s="1331"/>
      <c r="H18" s="1331"/>
      <c r="I18" s="1332"/>
      <c r="J18" s="1330">
        <v>0.05</v>
      </c>
      <c r="K18" s="1331"/>
      <c r="L18" s="1331"/>
      <c r="M18" s="1331"/>
      <c r="N18" s="1332"/>
      <c r="O18" s="1357">
        <v>0.1</v>
      </c>
      <c r="P18" s="1358"/>
      <c r="Q18" s="1110">
        <v>0.1</v>
      </c>
      <c r="R18" s="1098"/>
      <c r="S18" s="84"/>
      <c r="U18" s="64" t="s">
        <v>45</v>
      </c>
      <c r="V18" s="85" t="s">
        <v>32</v>
      </c>
    </row>
    <row r="19" spans="2:22" s="34" customFormat="1" ht="21">
      <c r="B19" s="550" t="s">
        <v>1053</v>
      </c>
      <c r="C19" s="1115">
        <f>C16/(1-C18)</f>
        <v>6.1052631578947372</v>
      </c>
      <c r="D19" s="1116" t="s">
        <v>142</v>
      </c>
      <c r="E19" s="1287">
        <f>E16/(1-E18)</f>
        <v>11.511111111111111</v>
      </c>
      <c r="F19" s="1287"/>
      <c r="G19" s="1287"/>
      <c r="H19" s="1287"/>
      <c r="I19" s="1288"/>
      <c r="J19" s="1289">
        <f>J16/(1-J18)</f>
        <v>9.4736842105263168</v>
      </c>
      <c r="K19" s="1287"/>
      <c r="L19" s="1287"/>
      <c r="M19" s="1287"/>
      <c r="N19" s="1287"/>
      <c r="O19" s="1359">
        <f>O16/(1-O18)</f>
        <v>7.333333333333333</v>
      </c>
      <c r="P19" s="1349"/>
      <c r="Q19" s="1111">
        <f>Q16/(1-Q18)</f>
        <v>8.7777777777777786</v>
      </c>
      <c r="R19" s="1098"/>
      <c r="S19" s="35"/>
      <c r="U19" s="64" t="s">
        <v>46</v>
      </c>
      <c r="V19" s="86" t="s">
        <v>32</v>
      </c>
    </row>
    <row r="20" spans="2:22" s="34" customFormat="1" ht="21">
      <c r="B20" s="68" t="s">
        <v>47</v>
      </c>
      <c r="C20" s="1086" t="s">
        <v>143</v>
      </c>
      <c r="D20" s="788" t="s">
        <v>144</v>
      </c>
      <c r="E20" s="1252" t="s">
        <v>145</v>
      </c>
      <c r="F20" s="1252"/>
      <c r="G20" s="1252"/>
      <c r="H20" s="1252"/>
      <c r="I20" s="1298"/>
      <c r="J20" s="1290" t="s">
        <v>110</v>
      </c>
      <c r="K20" s="1252"/>
      <c r="L20" s="1252"/>
      <c r="M20" s="1252"/>
      <c r="N20" s="1252"/>
      <c r="O20" s="1360" t="s">
        <v>1111</v>
      </c>
      <c r="P20" s="1349"/>
      <c r="Q20" s="1112" t="s">
        <v>110</v>
      </c>
      <c r="R20" s="1096"/>
      <c r="S20" s="35"/>
      <c r="U20" s="69"/>
      <c r="V20" s="87" t="s">
        <v>145</v>
      </c>
    </row>
    <row r="21" spans="2:22" s="34" customFormat="1" ht="21">
      <c r="B21" s="68" t="s">
        <v>50</v>
      </c>
      <c r="C21" s="1087" t="s">
        <v>1136</v>
      </c>
      <c r="D21" s="789" t="s">
        <v>146</v>
      </c>
      <c r="E21" s="1258" t="s">
        <v>147</v>
      </c>
      <c r="F21" s="1258"/>
      <c r="G21" s="1258"/>
      <c r="H21" s="1258"/>
      <c r="I21" s="1297"/>
      <c r="J21" s="1296" t="s">
        <v>148</v>
      </c>
      <c r="K21" s="1258"/>
      <c r="L21" s="1258"/>
      <c r="M21" s="1258"/>
      <c r="N21" s="1258"/>
      <c r="O21" s="1348" t="s">
        <v>1112</v>
      </c>
      <c r="P21" s="1349"/>
      <c r="Q21" s="1107" t="s">
        <v>1131</v>
      </c>
      <c r="R21" s="1096"/>
      <c r="S21" s="35"/>
      <c r="U21" s="69"/>
      <c r="V21" s="32" t="s">
        <v>149</v>
      </c>
    </row>
    <row r="22" spans="2:22" s="34" customFormat="1" ht="21">
      <c r="B22" s="4" t="s">
        <v>55</v>
      </c>
      <c r="C22" s="1088" t="s">
        <v>150</v>
      </c>
      <c r="D22" s="786" t="s">
        <v>151</v>
      </c>
      <c r="E22" s="1261" t="s">
        <v>152</v>
      </c>
      <c r="F22" s="1261"/>
      <c r="G22" s="1261"/>
      <c r="H22" s="1261"/>
      <c r="I22" s="1327"/>
      <c r="J22" s="1178" t="s">
        <v>153</v>
      </c>
      <c r="K22" s="1166"/>
      <c r="L22" s="1166"/>
      <c r="M22" s="1166"/>
      <c r="N22" s="1166"/>
      <c r="O22" s="1348" t="s">
        <v>227</v>
      </c>
      <c r="P22" s="1349"/>
      <c r="Q22" s="1107" t="s">
        <v>153</v>
      </c>
      <c r="R22" s="1096"/>
      <c r="S22" s="35"/>
      <c r="U22" s="15" t="s">
        <v>55</v>
      </c>
      <c r="V22" s="72" t="s">
        <v>152</v>
      </c>
    </row>
    <row r="23" spans="2:22" s="34" customFormat="1" ht="21">
      <c r="B23" s="4" t="s">
        <v>58</v>
      </c>
      <c r="C23" s="1088" t="s">
        <v>154</v>
      </c>
      <c r="D23" s="786" t="s">
        <v>155</v>
      </c>
      <c r="E23" s="1166" t="s">
        <v>156</v>
      </c>
      <c r="F23" s="1166"/>
      <c r="G23" s="1166"/>
      <c r="H23" s="1166"/>
      <c r="I23" s="1167"/>
      <c r="J23" s="1178" t="s">
        <v>115</v>
      </c>
      <c r="K23" s="1166"/>
      <c r="L23" s="1166"/>
      <c r="M23" s="1166"/>
      <c r="N23" s="1166"/>
      <c r="O23" s="1348" t="s">
        <v>234</v>
      </c>
      <c r="P23" s="1349"/>
      <c r="Q23" s="1107" t="s">
        <v>115</v>
      </c>
      <c r="R23" s="1096"/>
      <c r="S23" s="35"/>
      <c r="U23" s="15"/>
      <c r="V23" s="12" t="s">
        <v>156</v>
      </c>
    </row>
    <row r="24" spans="2:22" s="34" customFormat="1" ht="21">
      <c r="B24" s="4" t="s">
        <v>61</v>
      </c>
      <c r="C24" s="1089">
        <v>44483</v>
      </c>
      <c r="D24" s="790">
        <v>45506</v>
      </c>
      <c r="E24" s="1267">
        <v>40002</v>
      </c>
      <c r="F24" s="1267"/>
      <c r="G24" s="1267"/>
      <c r="H24" s="1267"/>
      <c r="I24" s="1299"/>
      <c r="J24" s="1326">
        <v>39953</v>
      </c>
      <c r="K24" s="1267"/>
      <c r="L24" s="1267"/>
      <c r="M24" s="1267"/>
      <c r="N24" s="1267"/>
      <c r="O24" s="1348" t="s">
        <v>1113</v>
      </c>
      <c r="P24" s="1349"/>
      <c r="Q24" s="1107" t="s">
        <v>1113</v>
      </c>
      <c r="R24" s="1077"/>
      <c r="S24" s="35"/>
      <c r="U24" s="15" t="s">
        <v>61</v>
      </c>
      <c r="V24" s="74">
        <v>40002</v>
      </c>
    </row>
    <row r="25" spans="2:22" s="34" customFormat="1" ht="21">
      <c r="B25" s="4" t="s">
        <v>62</v>
      </c>
      <c r="C25" s="1090" t="s">
        <v>116</v>
      </c>
      <c r="D25" s="791" t="s">
        <v>116</v>
      </c>
      <c r="E25" s="1166" t="s">
        <v>116</v>
      </c>
      <c r="F25" s="1166"/>
      <c r="G25" s="1166"/>
      <c r="H25" s="1166"/>
      <c r="I25" s="1167"/>
      <c r="J25" s="1178" t="s">
        <v>116</v>
      </c>
      <c r="K25" s="1166"/>
      <c r="L25" s="1166"/>
      <c r="M25" s="1166"/>
      <c r="N25" s="1166"/>
      <c r="O25" s="1348" t="s">
        <v>116</v>
      </c>
      <c r="P25" s="1349"/>
      <c r="Q25" s="1107" t="s">
        <v>116</v>
      </c>
      <c r="R25" s="1077"/>
      <c r="S25" s="35"/>
      <c r="U25" s="15"/>
      <c r="V25" s="12" t="s">
        <v>116</v>
      </c>
    </row>
    <row r="26" spans="2:22" s="34" customFormat="1" ht="55.5">
      <c r="B26" s="4" t="s">
        <v>64</v>
      </c>
      <c r="C26" s="1090" t="s">
        <v>157</v>
      </c>
      <c r="D26" s="791" t="s">
        <v>158</v>
      </c>
      <c r="E26" s="1225" t="s">
        <v>159</v>
      </c>
      <c r="F26" s="1225"/>
      <c r="G26" s="1225"/>
      <c r="H26" s="1225"/>
      <c r="I26" s="1295"/>
      <c r="J26" s="1312" t="s">
        <v>160</v>
      </c>
      <c r="K26" s="1225"/>
      <c r="L26" s="1225"/>
      <c r="M26" s="1225"/>
      <c r="N26" s="1225"/>
      <c r="O26" s="1348" t="s">
        <v>1114</v>
      </c>
      <c r="P26" s="1349"/>
      <c r="Q26" s="1113" t="s">
        <v>1135</v>
      </c>
      <c r="R26" s="1077"/>
      <c r="S26" s="35"/>
      <c r="U26" s="15" t="s">
        <v>64</v>
      </c>
      <c r="V26" s="23" t="s">
        <v>161</v>
      </c>
    </row>
    <row r="27" spans="2:22" s="34" customFormat="1" ht="21">
      <c r="B27" s="4" t="s">
        <v>68</v>
      </c>
      <c r="C27" s="1090" t="s">
        <v>162</v>
      </c>
      <c r="D27" s="786" t="s">
        <v>163</v>
      </c>
      <c r="E27" s="1166" t="s">
        <v>164</v>
      </c>
      <c r="F27" s="1166"/>
      <c r="G27" s="1166"/>
      <c r="H27" s="1166"/>
      <c r="I27" s="1167"/>
      <c r="J27" s="1178" t="s">
        <v>165</v>
      </c>
      <c r="K27" s="1166"/>
      <c r="L27" s="1166"/>
      <c r="M27" s="1166"/>
      <c r="N27" s="1166"/>
      <c r="O27" s="1348" t="s">
        <v>165</v>
      </c>
      <c r="P27" s="1349"/>
      <c r="Q27" s="1107" t="s">
        <v>165</v>
      </c>
      <c r="R27" s="1077"/>
      <c r="S27" s="35"/>
      <c r="U27" s="15" t="s">
        <v>68</v>
      </c>
      <c r="V27" s="12" t="s">
        <v>166</v>
      </c>
    </row>
    <row r="28" spans="2:22" s="34" customFormat="1" ht="63">
      <c r="B28" s="4" t="s">
        <v>75</v>
      </c>
      <c r="C28" s="1090" t="s">
        <v>167</v>
      </c>
      <c r="D28" s="791" t="s">
        <v>168</v>
      </c>
      <c r="E28" s="1225" t="s">
        <v>169</v>
      </c>
      <c r="F28" s="1225"/>
      <c r="G28" s="1225"/>
      <c r="H28" s="1225"/>
      <c r="I28" s="1295"/>
      <c r="J28" s="1325" t="s">
        <v>170</v>
      </c>
      <c r="K28" s="1225"/>
      <c r="L28" s="1225"/>
      <c r="M28" s="1225"/>
      <c r="N28" s="1225"/>
      <c r="O28" s="1348" t="s">
        <v>1115</v>
      </c>
      <c r="P28" s="1349"/>
      <c r="Q28" s="1113" t="s">
        <v>1134</v>
      </c>
      <c r="R28" s="1077"/>
      <c r="S28" s="35"/>
      <c r="U28" s="15" t="s">
        <v>75</v>
      </c>
      <c r="V28" s="23" t="s">
        <v>171</v>
      </c>
    </row>
    <row r="29" spans="2:22" s="34" customFormat="1" ht="21">
      <c r="B29" s="4" t="s">
        <v>77</v>
      </c>
      <c r="C29" s="1090" t="s">
        <v>172</v>
      </c>
      <c r="D29" s="791" t="s">
        <v>172</v>
      </c>
      <c r="E29" s="1166" t="s">
        <v>78</v>
      </c>
      <c r="F29" s="1166"/>
      <c r="G29" s="1166"/>
      <c r="H29" s="1166"/>
      <c r="I29" s="1167"/>
      <c r="J29" s="1178" t="s">
        <v>78</v>
      </c>
      <c r="K29" s="1166"/>
      <c r="L29" s="1166"/>
      <c r="M29" s="1166"/>
      <c r="N29" s="1166"/>
      <c r="O29" s="1348" t="s">
        <v>78</v>
      </c>
      <c r="P29" s="1349"/>
      <c r="Q29" s="1107" t="s">
        <v>78</v>
      </c>
      <c r="R29" s="1077"/>
      <c r="S29" s="35"/>
      <c r="U29" s="15" t="s">
        <v>77</v>
      </c>
      <c r="V29" s="12" t="s">
        <v>78</v>
      </c>
    </row>
    <row r="30" spans="2:22" s="34" customFormat="1" ht="90.75" customHeight="1">
      <c r="B30" s="4" t="s">
        <v>80</v>
      </c>
      <c r="C30" s="1090" t="s">
        <v>32</v>
      </c>
      <c r="D30" s="791" t="s">
        <v>32</v>
      </c>
      <c r="E30" s="1225" t="s">
        <v>173</v>
      </c>
      <c r="F30" s="1225"/>
      <c r="G30" s="1225"/>
      <c r="H30" s="1225"/>
      <c r="I30" s="1295"/>
      <c r="J30" s="1312" t="s">
        <v>32</v>
      </c>
      <c r="K30" s="1225"/>
      <c r="L30" s="1225"/>
      <c r="M30" s="1225"/>
      <c r="N30" s="1225"/>
      <c r="O30" s="1335" t="s">
        <v>1122</v>
      </c>
      <c r="P30" s="1135"/>
      <c r="Q30" s="718" t="s">
        <v>1122</v>
      </c>
      <c r="R30" s="1079"/>
      <c r="S30" s="35"/>
      <c r="U30" s="21" t="s">
        <v>80</v>
      </c>
      <c r="V30" s="23" t="s">
        <v>32</v>
      </c>
    </row>
    <row r="31" spans="2:22" s="34" customFormat="1" ht="197.25" customHeight="1">
      <c r="B31" s="4" t="s">
        <v>82</v>
      </c>
      <c r="C31" s="1088" t="s">
        <v>32</v>
      </c>
      <c r="D31" s="786" t="s">
        <v>32</v>
      </c>
      <c r="E31" s="1225" t="s">
        <v>32</v>
      </c>
      <c r="F31" s="1225"/>
      <c r="G31" s="1225"/>
      <c r="H31" s="1225"/>
      <c r="I31" s="1295"/>
      <c r="J31" s="1312" t="s">
        <v>174</v>
      </c>
      <c r="K31" s="1225"/>
      <c r="L31" s="1225"/>
      <c r="M31" s="1225"/>
      <c r="N31" s="1225"/>
      <c r="O31" s="1335" t="s">
        <v>1116</v>
      </c>
      <c r="P31" s="1135"/>
      <c r="Q31" s="718" t="s">
        <v>1132</v>
      </c>
      <c r="R31" s="1079"/>
      <c r="S31" s="35"/>
      <c r="U31" s="21" t="s">
        <v>82</v>
      </c>
      <c r="V31" s="384" t="s">
        <v>32</v>
      </c>
    </row>
    <row r="32" spans="2:22" s="34" customFormat="1" ht="30">
      <c r="B32" s="5" t="s">
        <v>83</v>
      </c>
      <c r="C32" s="1091" t="s">
        <v>175</v>
      </c>
      <c r="D32" s="792" t="s">
        <v>176</v>
      </c>
      <c r="E32" s="1300" t="s">
        <v>177</v>
      </c>
      <c r="F32" s="1301"/>
      <c r="G32" s="1301"/>
      <c r="H32" s="1301"/>
      <c r="I32" s="1302"/>
      <c r="J32" s="1310" t="s">
        <v>178</v>
      </c>
      <c r="K32" s="1311"/>
      <c r="L32" s="1311"/>
      <c r="M32" s="1311"/>
      <c r="N32" s="1311"/>
      <c r="O32" s="1348" t="s">
        <v>32</v>
      </c>
      <c r="P32" s="1349"/>
      <c r="Q32" s="1107" t="s">
        <v>1113</v>
      </c>
      <c r="R32" s="1077"/>
      <c r="S32" s="35"/>
      <c r="U32" s="22" t="s">
        <v>83</v>
      </c>
      <c r="V32" s="175" t="s">
        <v>179</v>
      </c>
    </row>
    <row r="33" spans="2:22" s="34" customFormat="1" ht="196.5" customHeight="1">
      <c r="B33" s="178" t="s">
        <v>88</v>
      </c>
      <c r="C33" s="1088" t="s">
        <v>32</v>
      </c>
      <c r="D33" s="786" t="s">
        <v>32</v>
      </c>
      <c r="E33" s="1303" t="s">
        <v>180</v>
      </c>
      <c r="F33" s="1304"/>
      <c r="G33" s="1304"/>
      <c r="H33" s="1304"/>
      <c r="I33" s="1305"/>
      <c r="J33" s="1303" t="s">
        <v>181</v>
      </c>
      <c r="K33" s="1304"/>
      <c r="L33" s="1304"/>
      <c r="M33" s="1304"/>
      <c r="N33" s="1306"/>
      <c r="O33" s="1348" t="s">
        <v>32</v>
      </c>
      <c r="P33" s="1349"/>
      <c r="Q33" s="1107"/>
      <c r="R33" s="1077"/>
      <c r="S33" s="35"/>
      <c r="U33" s="170" t="s">
        <v>88</v>
      </c>
      <c r="V33" s="168" t="s">
        <v>182</v>
      </c>
    </row>
    <row r="34" spans="2:22" s="34" customFormat="1" ht="61.5" customHeight="1">
      <c r="B34" s="178" t="s">
        <v>90</v>
      </c>
      <c r="C34" s="1088" t="s">
        <v>32</v>
      </c>
      <c r="D34" s="786" t="s">
        <v>32</v>
      </c>
      <c r="E34" s="1307" t="s">
        <v>32</v>
      </c>
      <c r="F34" s="1308"/>
      <c r="G34" s="1308"/>
      <c r="H34" s="1308"/>
      <c r="I34" s="1309"/>
      <c r="J34" s="1313" t="s">
        <v>32</v>
      </c>
      <c r="K34" s="1314"/>
      <c r="L34" s="1314"/>
      <c r="M34" s="1314"/>
      <c r="N34" s="1315"/>
      <c r="O34" s="1348" t="s">
        <v>32</v>
      </c>
      <c r="P34" s="1349"/>
      <c r="Q34" s="1107"/>
      <c r="R34" s="1077"/>
      <c r="S34" s="35"/>
      <c r="U34" s="170" t="s">
        <v>90</v>
      </c>
      <c r="V34" s="168" t="s">
        <v>32</v>
      </c>
    </row>
    <row r="35" spans="2:22" s="34" customFormat="1" ht="80.75" customHeight="1" thickBot="1">
      <c r="B35" s="179" t="s">
        <v>92</v>
      </c>
      <c r="C35" s="1092" t="s">
        <v>32</v>
      </c>
      <c r="D35" s="793" t="s">
        <v>32</v>
      </c>
      <c r="E35" s="1316" t="s">
        <v>183</v>
      </c>
      <c r="F35" s="1317"/>
      <c r="G35" s="1317"/>
      <c r="H35" s="1317"/>
      <c r="I35" s="1318"/>
      <c r="J35" s="1316" t="s">
        <v>183</v>
      </c>
      <c r="K35" s="1317"/>
      <c r="L35" s="1317"/>
      <c r="M35" s="1317"/>
      <c r="N35" s="1317"/>
      <c r="O35" s="1354" t="s">
        <v>32</v>
      </c>
      <c r="P35" s="1355"/>
      <c r="Q35" s="1114" t="s">
        <v>1133</v>
      </c>
      <c r="R35" s="1079"/>
      <c r="S35" s="35"/>
      <c r="U35" s="171" t="s">
        <v>92</v>
      </c>
      <c r="V35" s="172" t="s">
        <v>32</v>
      </c>
    </row>
    <row r="36" spans="2:22" s="34" customFormat="1" ht="47.25" customHeight="1">
      <c r="B36" s="1272"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6" s="1272"/>
      <c r="D36" s="1272"/>
      <c r="E36" s="1272"/>
      <c r="F36" s="1272"/>
      <c r="G36" s="1272"/>
      <c r="H36" s="1272"/>
      <c r="I36" s="1272"/>
      <c r="J36" s="1272"/>
      <c r="K36" s="1272"/>
      <c r="L36" s="1272"/>
      <c r="M36" s="1272"/>
      <c r="N36" s="1272"/>
      <c r="S36" s="35"/>
      <c r="U36" s="1188" t="s">
        <v>184</v>
      </c>
      <c r="V36" s="1189"/>
    </row>
    <row r="37" spans="2:22" s="34" customFormat="1" ht="20.149999999999999" customHeight="1">
      <c r="B37" s="1272" t="str">
        <f>Cholera!B37</f>
        <v>2 Source: UNICEF PRODUCT MENU FOR VACCINES SUPPLIED BY UNICEF FOR GAVI, THE VACCINE ALLIANCE (https://www.unicef.org/supply/media/25621/file/Product-Menu-All-Vaccines-May-2026.pdf)</v>
      </c>
      <c r="C37" s="1272"/>
      <c r="D37" s="1272"/>
      <c r="E37" s="1272"/>
      <c r="F37" s="1272"/>
      <c r="G37" s="1272"/>
      <c r="H37" s="1272"/>
      <c r="I37" s="1272"/>
      <c r="J37" s="1272"/>
      <c r="K37" s="1272"/>
      <c r="L37" s="1272"/>
      <c r="M37" s="1272"/>
      <c r="N37" s="1272"/>
      <c r="S37" s="35"/>
      <c r="U37" s="1162" t="str">
        <f>Cholera!Z37</f>
        <v>2 Source: UNICEF PRODUCT MENU FOR VACCINES SUPPLIED BY UNICEF FOR GAVI, THE VACCINE ALLIANCE (https://www.unicef.org/supply/media/25621/file/Product-Menu-All-Vaccines-May-2026.pdf)</v>
      </c>
      <c r="V37" s="1162"/>
    </row>
    <row r="38" spans="2:22" s="34" customFormat="1" ht="18.649999999999999" customHeight="1">
      <c r="B38" s="1272" t="str">
        <f>Cholera!B38</f>
        <v>3 Source: WHO position paper: http://www.who.int/immunization/documents/positionpapers/en/</v>
      </c>
      <c r="C38" s="1272"/>
      <c r="D38" s="1272"/>
      <c r="E38" s="1272"/>
      <c r="F38" s="1272"/>
      <c r="G38" s="1272"/>
      <c r="H38" s="1272"/>
      <c r="I38" s="1272"/>
      <c r="J38" s="1272"/>
      <c r="K38" s="1272"/>
      <c r="L38" s="1272"/>
      <c r="M38" s="1272"/>
      <c r="N38" s="1272"/>
      <c r="S38" s="35"/>
      <c r="U38" s="1162" t="str">
        <f>Cholera!Z38</f>
        <v>3 Source: WHO position paper: http://www.who.int/immunization/documents/positionpapers/en/</v>
      </c>
      <c r="V38" s="1162"/>
    </row>
    <row r="39" spans="2:22" s="34" customFormat="1" ht="18.5">
      <c r="B39" s="34" t="str">
        <f>Cholera!B39</f>
        <v xml:space="preserve">4 Source: Gavi Secretariat, see definitions tab for details </v>
      </c>
      <c r="S39" s="35"/>
      <c r="U39" s="77" t="str">
        <f>Cholera!Z39</f>
        <v xml:space="preserve">4 Source: Gavi Secretariat, see definitions tab for details </v>
      </c>
      <c r="V39" s="77"/>
    </row>
    <row r="40" spans="2:22" s="34" customFormat="1" ht="18.5">
      <c r="B40" s="34" t="str">
        <f>Cholera!B40</f>
        <v>5 Source: Review of WHO vaccine wastage rate tool, 2021</v>
      </c>
      <c r="S40" s="35"/>
      <c r="U40" s="34" t="str">
        <f>Cholera!Z40</f>
        <v>5 Source: Review of WHO vaccine wastage rate tool, 2021</v>
      </c>
    </row>
    <row r="41" spans="2:22" s="34" customFormat="1" ht="18.5">
      <c r="B41" s="1272" t="s">
        <v>185</v>
      </c>
      <c r="C41" s="1272"/>
      <c r="D41" s="1272"/>
      <c r="E41" s="1272"/>
      <c r="F41" s="1272"/>
      <c r="G41" s="1272"/>
      <c r="H41" s="1272"/>
      <c r="I41" s="1272"/>
      <c r="J41" s="1272"/>
      <c r="K41" s="1272"/>
      <c r="L41" s="1272"/>
      <c r="M41" s="1272"/>
      <c r="N41" s="1272"/>
      <c r="O41" s="1272"/>
      <c r="P41" s="348"/>
      <c r="Q41" s="348"/>
      <c r="R41" s="348"/>
      <c r="S41" s="35"/>
    </row>
    <row r="42" spans="2:22" s="34" customFormat="1" ht="19.5" customHeight="1">
      <c r="B42" s="34" t="s">
        <v>186</v>
      </c>
      <c r="C42" s="80"/>
      <c r="D42" s="80"/>
      <c r="E42" s="80"/>
      <c r="F42" s="80"/>
      <c r="G42" s="80"/>
      <c r="H42" s="80"/>
      <c r="I42" s="80"/>
      <c r="J42" s="80"/>
      <c r="K42" s="80"/>
      <c r="L42" s="80"/>
      <c r="M42" s="80"/>
      <c r="N42" s="80"/>
      <c r="O42" s="80"/>
      <c r="P42" s="80"/>
      <c r="Q42" s="80"/>
      <c r="R42" s="80"/>
      <c r="S42" s="35"/>
    </row>
    <row r="43" spans="2:22" s="34" customFormat="1" ht="36.65" customHeight="1">
      <c r="B43" s="1162" t="s">
        <v>187</v>
      </c>
      <c r="C43" s="1162"/>
      <c r="D43" s="1162"/>
      <c r="E43" s="1162"/>
      <c r="F43" s="1162"/>
      <c r="G43" s="1162"/>
      <c r="H43" s="1162"/>
      <c r="I43" s="1162"/>
      <c r="J43" s="1162"/>
      <c r="K43" s="1162"/>
      <c r="L43" s="1162"/>
      <c r="M43" s="1162"/>
      <c r="N43" s="1162"/>
      <c r="S43" s="35"/>
    </row>
    <row r="44" spans="2:22" ht="24.5" customHeight="1">
      <c r="B44" s="1321" t="s">
        <v>188</v>
      </c>
      <c r="C44" s="1321"/>
      <c r="D44" s="1321"/>
      <c r="E44" s="1321"/>
      <c r="F44" s="1321"/>
      <c r="G44" s="380"/>
      <c r="H44" s="380"/>
      <c r="I44" s="380"/>
      <c r="J44" s="380"/>
      <c r="K44" s="380"/>
      <c r="L44" s="380"/>
      <c r="M44" s="380"/>
    </row>
    <row r="45" spans="2:22" ht="20" customHeight="1">
      <c r="B45" s="277" t="s">
        <v>1117</v>
      </c>
      <c r="C45" s="380"/>
      <c r="D45" s="380"/>
      <c r="E45" s="380"/>
      <c r="F45" s="380"/>
      <c r="G45" s="380"/>
      <c r="H45" s="380"/>
      <c r="I45" s="380"/>
      <c r="J45" s="380"/>
      <c r="K45" s="380"/>
      <c r="L45" s="380"/>
      <c r="M45" s="380"/>
    </row>
    <row r="46" spans="2:22" ht="18.5">
      <c r="B46" s="277" t="s">
        <v>1146</v>
      </c>
    </row>
  </sheetData>
  <sheetProtection selectLockedCells="1"/>
  <mergeCells count="96">
    <mergeCell ref="O21:P21"/>
    <mergeCell ref="O24:P24"/>
    <mergeCell ref="O25:P25"/>
    <mergeCell ref="O26:P26"/>
    <mergeCell ref="O27:P27"/>
    <mergeCell ref="O16:P16"/>
    <mergeCell ref="O17:P17"/>
    <mergeCell ref="O18:P18"/>
    <mergeCell ref="O19:P19"/>
    <mergeCell ref="O20:P20"/>
    <mergeCell ref="B41:O41"/>
    <mergeCell ref="O22:P22"/>
    <mergeCell ref="O23:P23"/>
    <mergeCell ref="O35:P35"/>
    <mergeCell ref="O28:P28"/>
    <mergeCell ref="O29:P29"/>
    <mergeCell ref="O30:P30"/>
    <mergeCell ref="O31:P31"/>
    <mergeCell ref="O32:P32"/>
    <mergeCell ref="O33:P33"/>
    <mergeCell ref="O34:P34"/>
    <mergeCell ref="E25:I25"/>
    <mergeCell ref="E26:I26"/>
    <mergeCell ref="E27:I27"/>
    <mergeCell ref="J27:N27"/>
    <mergeCell ref="J26:N26"/>
    <mergeCell ref="U3:X5"/>
    <mergeCell ref="J14:N14"/>
    <mergeCell ref="J10:N10"/>
    <mergeCell ref="J12:N12"/>
    <mergeCell ref="J11:N11"/>
    <mergeCell ref="J8:P8"/>
    <mergeCell ref="J9:P9"/>
    <mergeCell ref="O10:P10"/>
    <mergeCell ref="O11:P11"/>
    <mergeCell ref="O12:P12"/>
    <mergeCell ref="O13:P13"/>
    <mergeCell ref="O14:P14"/>
    <mergeCell ref="C7:Q7"/>
    <mergeCell ref="B2:N2"/>
    <mergeCell ref="B4:N5"/>
    <mergeCell ref="J18:N18"/>
    <mergeCell ref="J17:N17"/>
    <mergeCell ref="J13:N13"/>
    <mergeCell ref="J15:N15"/>
    <mergeCell ref="E11:I11"/>
    <mergeCell ref="E12:I12"/>
    <mergeCell ref="E17:I17"/>
    <mergeCell ref="E13:I13"/>
    <mergeCell ref="E15:I15"/>
    <mergeCell ref="J16:N16"/>
    <mergeCell ref="E18:I18"/>
    <mergeCell ref="O15:P15"/>
    <mergeCell ref="B44:F44"/>
    <mergeCell ref="C9:I9"/>
    <mergeCell ref="C8:I8"/>
    <mergeCell ref="E10:I10"/>
    <mergeCell ref="J28:N28"/>
    <mergeCell ref="J23:N23"/>
    <mergeCell ref="J24:N24"/>
    <mergeCell ref="J25:N25"/>
    <mergeCell ref="B43:N43"/>
    <mergeCell ref="E22:I22"/>
    <mergeCell ref="J29:N29"/>
    <mergeCell ref="J30:N30"/>
    <mergeCell ref="E31:I31"/>
    <mergeCell ref="B36:N36"/>
    <mergeCell ref="C10:D10"/>
    <mergeCell ref="U37:V37"/>
    <mergeCell ref="B38:N38"/>
    <mergeCell ref="U36:V36"/>
    <mergeCell ref="U38:V38"/>
    <mergeCell ref="E30:I30"/>
    <mergeCell ref="E32:I32"/>
    <mergeCell ref="E33:I33"/>
    <mergeCell ref="J33:N33"/>
    <mergeCell ref="E34:I34"/>
    <mergeCell ref="B37:N37"/>
    <mergeCell ref="J32:N32"/>
    <mergeCell ref="J31:N31"/>
    <mergeCell ref="J34:N34"/>
    <mergeCell ref="E35:I35"/>
    <mergeCell ref="J35:N35"/>
    <mergeCell ref="E19:I19"/>
    <mergeCell ref="J19:N19"/>
    <mergeCell ref="E29:I29"/>
    <mergeCell ref="J20:N20"/>
    <mergeCell ref="E14:I14"/>
    <mergeCell ref="E16:I16"/>
    <mergeCell ref="E28:I28"/>
    <mergeCell ref="J22:N22"/>
    <mergeCell ref="J21:N21"/>
    <mergeCell ref="E21:I21"/>
    <mergeCell ref="E20:I20"/>
    <mergeCell ref="E23:I23"/>
    <mergeCell ref="E24:I24"/>
  </mergeCells>
  <hyperlinks>
    <hyperlink ref="E32" r:id="rId1" xr:uid="{00000000-0004-0000-0300-000000000000}"/>
    <hyperlink ref="J32" r:id="rId2" xr:uid="{00000000-0004-0000-0300-000001000000}"/>
    <hyperlink ref="V32" r:id="rId3" xr:uid="{00000000-0004-0000-0300-000002000000}"/>
    <hyperlink ref="C32" r:id="rId4" xr:uid="{FD651765-B9A9-4C92-879F-BA02A99D65D7}"/>
    <hyperlink ref="D32" r:id="rId5" xr:uid="{89A0D105-0580-48D9-AA5A-B2C50DFAEABC}"/>
  </hyperlinks>
  <pageMargins left="0.70866141732283472" right="0.70866141732283472" top="0.74803149606299213" bottom="0.74803149606299213" header="0.31496062992125984" footer="0.31496062992125984"/>
  <pageSetup paperSize="8" scale="44" orientation="landscape"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AM52"/>
  <sheetViews>
    <sheetView showGridLines="0" topLeftCell="T1" zoomScale="60" zoomScaleNormal="60" workbookViewId="0">
      <selection activeCell="T14" sqref="T14:Z18"/>
    </sheetView>
  </sheetViews>
  <sheetFormatPr defaultRowHeight="14.5"/>
  <cols>
    <col min="1" max="1" width="4.6328125" customWidth="1"/>
    <col min="2" max="2" width="76.54296875" customWidth="1"/>
    <col min="3" max="6" width="8.6328125" customWidth="1"/>
    <col min="7" max="7" width="16.54296875" customWidth="1"/>
    <col min="8" max="9" width="40.54296875" customWidth="1"/>
    <col min="10" max="10" width="38.6328125" customWidth="1"/>
    <col min="11" max="14" width="8.6328125" customWidth="1"/>
    <col min="15" max="15" width="20.36328125" customWidth="1"/>
    <col min="16" max="16" width="48.453125" customWidth="1"/>
    <col min="17" max="19" width="58.54296875" customWidth="1"/>
    <col min="20" max="24" width="8.6328125" customWidth="1"/>
    <col min="25" max="26" width="54.6328125" customWidth="1"/>
    <col min="28" max="28" width="9.36328125" style="18"/>
    <col min="29" max="29" width="8.453125" customWidth="1"/>
    <col min="30" max="30" width="76.453125" customWidth="1"/>
    <col min="31" max="32" width="39" customWidth="1"/>
    <col min="33" max="33" width="50.6328125" customWidth="1"/>
    <col min="34" max="34" width="64.54296875" customWidth="1"/>
    <col min="35" max="35" width="78.36328125" customWidth="1"/>
    <col min="36" max="36" width="50.453125" style="176" customWidth="1"/>
  </cols>
  <sheetData>
    <row r="2" spans="1:39" ht="47.25" customHeight="1">
      <c r="B2" s="1213" t="str">
        <f>Cholera!B2</f>
        <v>ON THE                              MENU</v>
      </c>
      <c r="C2" s="1213"/>
      <c r="D2" s="1213"/>
      <c r="E2" s="1213"/>
      <c r="F2" s="1213"/>
      <c r="G2" s="1213"/>
      <c r="H2" s="1213"/>
      <c r="I2" s="1213"/>
      <c r="J2" s="1213"/>
      <c r="K2" s="1213"/>
      <c r="L2" s="1213"/>
      <c r="M2" s="1213"/>
      <c r="N2" s="1213"/>
      <c r="O2" s="1213"/>
      <c r="P2" s="1213"/>
      <c r="Q2" s="1213"/>
      <c r="R2" s="1213"/>
      <c r="S2" s="1213"/>
      <c r="T2" s="1213"/>
      <c r="U2" s="1213"/>
      <c r="V2" s="1213"/>
      <c r="W2" s="1213"/>
      <c r="X2" s="1213"/>
      <c r="Y2" s="1213"/>
      <c r="Z2" s="266"/>
      <c r="AD2" s="17" t="str">
        <f>Cholera!Z2</f>
        <v>OTHER PREQUALIFIED VACCINES NOT ON THE GAVI MENU</v>
      </c>
      <c r="AE2" s="17"/>
      <c r="AF2" s="17"/>
      <c r="AG2" s="17"/>
    </row>
    <row r="3" spans="1:39" ht="15" customHeight="1">
      <c r="AD3" s="277" t="str">
        <f>Cholera!Z3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AE3" s="346"/>
      <c r="AF3" s="346"/>
      <c r="AG3" s="346"/>
    </row>
    <row r="4" spans="1:39" s="34" customFormat="1" ht="26.25" customHeight="1">
      <c r="B4" s="1162" t="str">
        <f>Cholera!B4</f>
        <v xml:space="preserve">The vaccines listed below are currently offered by Gavi and listed in the country application portal.   
</v>
      </c>
      <c r="C4" s="1162"/>
      <c r="D4" s="1162"/>
      <c r="E4" s="1162"/>
      <c r="F4" s="1162"/>
      <c r="G4" s="1162"/>
      <c r="H4" s="1162"/>
      <c r="I4" s="1162"/>
      <c r="J4" s="1162"/>
      <c r="K4" s="1162"/>
      <c r="L4" s="346"/>
      <c r="M4" s="346"/>
      <c r="N4" s="346"/>
      <c r="O4" s="346"/>
      <c r="P4" s="346"/>
      <c r="Q4" s="346"/>
      <c r="R4" s="346"/>
      <c r="S4" s="346"/>
      <c r="T4" s="346"/>
      <c r="U4" s="346"/>
      <c r="V4" s="346"/>
      <c r="W4" s="346"/>
      <c r="X4" s="346"/>
      <c r="AB4" s="93"/>
      <c r="AD4" s="346"/>
      <c r="AE4" s="346"/>
      <c r="AF4" s="346"/>
      <c r="AG4" s="346"/>
      <c r="AJ4" s="91"/>
    </row>
    <row r="5" spans="1:39" s="34" customFormat="1" ht="18.5">
      <c r="B5" s="1162"/>
      <c r="C5" s="1162"/>
      <c r="D5" s="1162"/>
      <c r="E5" s="1162"/>
      <c r="F5" s="1162"/>
      <c r="G5" s="1162"/>
      <c r="H5" s="1162"/>
      <c r="I5" s="1162"/>
      <c r="J5" s="1162"/>
      <c r="K5" s="1162"/>
      <c r="L5" s="346"/>
      <c r="M5" s="346"/>
      <c r="N5" s="346"/>
      <c r="O5" s="346"/>
      <c r="P5" s="346"/>
      <c r="Q5" s="346"/>
      <c r="R5" s="346"/>
      <c r="S5" s="346"/>
      <c r="T5" s="346"/>
      <c r="U5" s="346"/>
      <c r="V5" s="346"/>
      <c r="W5" s="346"/>
      <c r="X5" s="346"/>
      <c r="Y5" s="80"/>
      <c r="Z5" s="80"/>
      <c r="AB5" s="93"/>
      <c r="AD5" s="80"/>
      <c r="AE5" s="80"/>
      <c r="AF5" s="80"/>
      <c r="AG5" s="80"/>
      <c r="AJ5" s="91"/>
    </row>
    <row r="6" spans="1:39" s="34" customFormat="1" ht="19" thickBot="1">
      <c r="C6" s="80"/>
      <c r="D6" s="80"/>
      <c r="E6" s="80"/>
      <c r="F6" s="80"/>
      <c r="G6" s="80"/>
      <c r="H6" s="80"/>
      <c r="I6" s="80"/>
      <c r="J6" s="80"/>
      <c r="K6" s="80"/>
      <c r="L6" s="80"/>
      <c r="M6" s="80"/>
      <c r="N6" s="80"/>
      <c r="O6" s="80"/>
      <c r="P6" s="80"/>
      <c r="Q6" s="80"/>
      <c r="R6" s="80"/>
      <c r="S6" s="80"/>
      <c r="T6" s="80"/>
      <c r="U6" s="80"/>
      <c r="V6" s="80"/>
      <c r="W6" s="80"/>
      <c r="X6" s="80"/>
      <c r="Y6" s="80"/>
      <c r="Z6" s="80"/>
      <c r="AB6" s="93"/>
      <c r="AJ6" s="91"/>
    </row>
    <row r="7" spans="1:39" s="34" customFormat="1" ht="21">
      <c r="B7" s="3" t="s">
        <v>16</v>
      </c>
      <c r="C7" s="1168" t="s">
        <v>189</v>
      </c>
      <c r="D7" s="1169"/>
      <c r="E7" s="1169"/>
      <c r="F7" s="1169"/>
      <c r="G7" s="1169"/>
      <c r="H7" s="1169"/>
      <c r="I7" s="1169"/>
      <c r="J7" s="1169"/>
      <c r="K7" s="1169"/>
      <c r="L7" s="1169"/>
      <c r="M7" s="1169"/>
      <c r="N7" s="1169"/>
      <c r="O7" s="1169"/>
      <c r="P7" s="1169"/>
      <c r="Q7" s="1169"/>
      <c r="R7" s="1169"/>
      <c r="S7" s="1169"/>
      <c r="T7" s="1169"/>
      <c r="U7" s="1169"/>
      <c r="V7" s="1169"/>
      <c r="W7" s="1169"/>
      <c r="X7" s="1169"/>
      <c r="Y7" s="1169"/>
      <c r="Z7" s="1170"/>
      <c r="AB7" s="93"/>
      <c r="AC7" s="95"/>
      <c r="AD7" s="14" t="s">
        <v>16</v>
      </c>
      <c r="AE7" s="1456" t="s">
        <v>189</v>
      </c>
      <c r="AF7" s="1457"/>
      <c r="AG7" s="1457"/>
      <c r="AH7" s="1457"/>
      <c r="AI7" s="1457"/>
      <c r="AJ7" s="1458"/>
    </row>
    <row r="8" spans="1:39" s="34" customFormat="1" ht="21">
      <c r="B8" s="4" t="s">
        <v>18</v>
      </c>
      <c r="C8" s="1165" t="s">
        <v>190</v>
      </c>
      <c r="D8" s="1166"/>
      <c r="E8" s="1166"/>
      <c r="F8" s="1166"/>
      <c r="G8" s="1166"/>
      <c r="H8" s="1166"/>
      <c r="I8" s="1166"/>
      <c r="J8" s="1166"/>
      <c r="K8" s="1166"/>
      <c r="L8" s="1166"/>
      <c r="M8" s="1166"/>
      <c r="N8" s="1166"/>
      <c r="O8" s="1166"/>
      <c r="P8" s="1166"/>
      <c r="Q8" s="1166"/>
      <c r="R8" s="1166"/>
      <c r="S8" s="1166"/>
      <c r="T8" s="1166"/>
      <c r="U8" s="1166"/>
      <c r="V8" s="1166"/>
      <c r="W8" s="1166"/>
      <c r="X8" s="1166"/>
      <c r="Y8" s="1166"/>
      <c r="Z8" s="1171"/>
      <c r="AB8" s="93"/>
      <c r="AD8" s="15" t="s">
        <v>18</v>
      </c>
      <c r="AE8" s="1459" t="s">
        <v>190</v>
      </c>
      <c r="AF8" s="1460"/>
      <c r="AG8" s="1460"/>
      <c r="AH8" s="1460"/>
      <c r="AI8" s="1460"/>
      <c r="AJ8" s="1461"/>
    </row>
    <row r="9" spans="1:39" s="34" customFormat="1" ht="21">
      <c r="B9" s="4" t="s">
        <v>20</v>
      </c>
      <c r="C9" s="1452" t="s">
        <v>191</v>
      </c>
      <c r="D9" s="1453"/>
      <c r="E9" s="1453"/>
      <c r="F9" s="1453"/>
      <c r="G9" s="1453"/>
      <c r="H9" s="1453"/>
      <c r="I9" s="1453"/>
      <c r="J9" s="1453"/>
      <c r="K9" s="1453"/>
      <c r="L9" s="1453"/>
      <c r="M9" s="1453"/>
      <c r="N9" s="1453"/>
      <c r="O9" s="1453"/>
      <c r="P9" s="1453"/>
      <c r="Q9" s="1453"/>
      <c r="R9" s="1453"/>
      <c r="S9" s="1453"/>
      <c r="T9" s="1453"/>
      <c r="U9" s="1453"/>
      <c r="V9" s="1453"/>
      <c r="W9" s="1453"/>
      <c r="X9" s="1453"/>
      <c r="Y9" s="1453"/>
      <c r="Z9" s="1454"/>
      <c r="AB9" s="93"/>
      <c r="AC9" s="95"/>
      <c r="AD9" s="15" t="s">
        <v>20</v>
      </c>
      <c r="AE9" s="1462" t="s">
        <v>32</v>
      </c>
      <c r="AF9" s="1463"/>
      <c r="AG9" s="1463"/>
      <c r="AH9" s="1463"/>
      <c r="AI9" s="1463"/>
      <c r="AJ9" s="1464"/>
    </row>
    <row r="10" spans="1:39" s="34" customFormat="1" ht="60.75" customHeight="1">
      <c r="B10" s="30" t="s">
        <v>25</v>
      </c>
      <c r="C10" s="1406" t="s">
        <v>192</v>
      </c>
      <c r="D10" s="1407"/>
      <c r="E10" s="1407"/>
      <c r="F10" s="1407"/>
      <c r="G10" s="1407"/>
      <c r="H10" s="1407"/>
      <c r="I10" s="1407"/>
      <c r="J10" s="1408"/>
      <c r="K10" s="1430" t="s">
        <v>193</v>
      </c>
      <c r="L10" s="1407"/>
      <c r="M10" s="1407"/>
      <c r="N10" s="1407"/>
      <c r="O10" s="1407"/>
      <c r="P10" s="1407"/>
      <c r="Q10" s="1407"/>
      <c r="R10" s="1407"/>
      <c r="S10" s="1408"/>
      <c r="T10" s="1435" t="s">
        <v>194</v>
      </c>
      <c r="U10" s="1436"/>
      <c r="V10" s="1436"/>
      <c r="W10" s="1436"/>
      <c r="X10" s="1436"/>
      <c r="Y10" s="1436"/>
      <c r="Z10" s="1437"/>
      <c r="AB10" s="93"/>
      <c r="AD10" s="28" t="s">
        <v>25</v>
      </c>
      <c r="AE10" s="1423" t="s">
        <v>134</v>
      </c>
      <c r="AF10" s="1424"/>
      <c r="AG10" s="694" t="s">
        <v>195</v>
      </c>
      <c r="AH10" s="1465" t="s">
        <v>196</v>
      </c>
      <c r="AI10" s="1465"/>
      <c r="AJ10" s="203" t="s">
        <v>197</v>
      </c>
    </row>
    <row r="11" spans="1:39" s="34" customFormat="1" ht="21">
      <c r="B11" s="281" t="s">
        <v>1050</v>
      </c>
      <c r="C11" s="1260" t="s">
        <v>198</v>
      </c>
      <c r="D11" s="1261"/>
      <c r="E11" s="1261"/>
      <c r="F11" s="1261"/>
      <c r="G11" s="1261"/>
      <c r="H11" s="1261"/>
      <c r="I11" s="1261"/>
      <c r="J11" s="1327"/>
      <c r="K11" s="1431" t="s">
        <v>198</v>
      </c>
      <c r="L11" s="1261"/>
      <c r="M11" s="1261"/>
      <c r="N11" s="1261"/>
      <c r="O11" s="1261"/>
      <c r="P11" s="1261"/>
      <c r="Q11" s="1261"/>
      <c r="R11" s="1261"/>
      <c r="S11" s="1327"/>
      <c r="T11" s="1431" t="s">
        <v>198</v>
      </c>
      <c r="U11" s="1261"/>
      <c r="V11" s="1261"/>
      <c r="W11" s="1261"/>
      <c r="X11" s="1261"/>
      <c r="Y11" s="1261"/>
      <c r="Z11" s="1262"/>
      <c r="AB11" s="96"/>
      <c r="AD11" s="16" t="s">
        <v>1046</v>
      </c>
      <c r="AE11" s="1217" t="s">
        <v>32</v>
      </c>
      <c r="AF11" s="1425"/>
      <c r="AG11" s="537" t="s">
        <v>32</v>
      </c>
      <c r="AH11" s="1264" t="s">
        <v>32</v>
      </c>
      <c r="AI11" s="1264"/>
      <c r="AJ11" s="204" t="s">
        <v>32</v>
      </c>
    </row>
    <row r="12" spans="1:39" s="34" customFormat="1" ht="18.5">
      <c r="B12" s="280" t="s">
        <v>199</v>
      </c>
      <c r="C12" s="1165" t="s">
        <v>136</v>
      </c>
      <c r="D12" s="1166"/>
      <c r="E12" s="1166"/>
      <c r="F12" s="1166"/>
      <c r="G12" s="1166"/>
      <c r="H12" s="1166"/>
      <c r="I12" s="1166"/>
      <c r="J12" s="1167"/>
      <c r="K12" s="1178" t="s">
        <v>136</v>
      </c>
      <c r="L12" s="1166"/>
      <c r="M12" s="1166"/>
      <c r="N12" s="1166"/>
      <c r="O12" s="1166"/>
      <c r="P12" s="1166"/>
      <c r="Q12" s="1166"/>
      <c r="R12" s="1166"/>
      <c r="S12" s="1167"/>
      <c r="T12" s="1178" t="s">
        <v>136</v>
      </c>
      <c r="U12" s="1166"/>
      <c r="V12" s="1166"/>
      <c r="W12" s="1166"/>
      <c r="X12" s="1166"/>
      <c r="Y12" s="1166"/>
      <c r="Z12" s="1171"/>
      <c r="AB12" s="93"/>
      <c r="AC12" s="95"/>
      <c r="AD12" s="15" t="s">
        <v>199</v>
      </c>
      <c r="AE12" s="1217" t="s">
        <v>32</v>
      </c>
      <c r="AF12" s="1425"/>
      <c r="AG12" s="537" t="s">
        <v>32</v>
      </c>
      <c r="AH12" s="1218" t="s">
        <v>136</v>
      </c>
      <c r="AI12" s="1218"/>
      <c r="AJ12" s="205" t="s">
        <v>136</v>
      </c>
      <c r="AK12" s="91"/>
      <c r="AL12" s="91"/>
      <c r="AM12" s="91"/>
    </row>
    <row r="13" spans="1:39" s="34" customFormat="1" ht="155.15" customHeight="1">
      <c r="A13" s="34" t="s">
        <v>200</v>
      </c>
      <c r="B13" s="281" t="s">
        <v>36</v>
      </c>
      <c r="C13" s="1134" t="s">
        <v>201</v>
      </c>
      <c r="D13" s="1135"/>
      <c r="E13" s="1135"/>
      <c r="F13" s="1135"/>
      <c r="G13" s="1135"/>
      <c r="H13" s="1135"/>
      <c r="I13" s="1135"/>
      <c r="J13" s="1137"/>
      <c r="K13" s="1335" t="s">
        <v>201</v>
      </c>
      <c r="L13" s="1135"/>
      <c r="M13" s="1135"/>
      <c r="N13" s="1135"/>
      <c r="O13" s="1135"/>
      <c r="P13" s="1135"/>
      <c r="Q13" s="1135"/>
      <c r="R13" s="1135"/>
      <c r="S13" s="1137"/>
      <c r="T13" s="1335" t="s">
        <v>201</v>
      </c>
      <c r="U13" s="1135"/>
      <c r="V13" s="1135"/>
      <c r="W13" s="1135"/>
      <c r="X13" s="1135"/>
      <c r="Y13" s="1135"/>
      <c r="Z13" s="1136"/>
      <c r="AB13" s="93"/>
      <c r="AD13" s="16" t="s">
        <v>38</v>
      </c>
      <c r="AE13" s="1227" t="s">
        <v>202</v>
      </c>
      <c r="AF13" s="1451"/>
      <c r="AG13" s="538" t="s">
        <v>202</v>
      </c>
      <c r="AH13" s="1228" t="s">
        <v>202</v>
      </c>
      <c r="AI13" s="1228"/>
      <c r="AJ13" s="206" t="s">
        <v>202</v>
      </c>
    </row>
    <row r="14" spans="1:39" s="34" customFormat="1" ht="21">
      <c r="B14" s="396" t="s">
        <v>1051</v>
      </c>
      <c r="C14" s="1409">
        <v>2.8</v>
      </c>
      <c r="D14" s="1410"/>
      <c r="E14" s="1410"/>
      <c r="F14" s="1410"/>
      <c r="G14" s="1410"/>
      <c r="H14" s="1410"/>
      <c r="I14" s="1410"/>
      <c r="J14" s="1411"/>
      <c r="K14" s="1374">
        <v>1.52</v>
      </c>
      <c r="L14" s="1375"/>
      <c r="M14" s="1375"/>
      <c r="N14" s="1375"/>
      <c r="O14" s="1375"/>
      <c r="P14" s="1375"/>
      <c r="Q14" s="1375"/>
      <c r="R14" s="1375"/>
      <c r="S14" s="1376"/>
      <c r="T14" s="1438">
        <v>1.97</v>
      </c>
      <c r="U14" s="1439"/>
      <c r="V14" s="1439"/>
      <c r="W14" s="1439"/>
      <c r="X14" s="1439"/>
      <c r="Y14" s="1439"/>
      <c r="Z14" s="1440"/>
      <c r="AB14" s="96"/>
      <c r="AD14" s="61" t="s">
        <v>1047</v>
      </c>
      <c r="AE14" s="1466" t="s">
        <v>32</v>
      </c>
      <c r="AF14" s="1467"/>
      <c r="AG14" s="539" t="s">
        <v>32</v>
      </c>
      <c r="AH14" s="1231" t="s">
        <v>32</v>
      </c>
      <c r="AI14" s="1231"/>
      <c r="AJ14" s="207" t="s">
        <v>32</v>
      </c>
    </row>
    <row r="15" spans="1:39" s="34" customFormat="1" ht="18.5">
      <c r="B15" s="396" t="s">
        <v>42</v>
      </c>
      <c r="C15" s="1418">
        <v>2</v>
      </c>
      <c r="D15" s="1419"/>
      <c r="E15" s="1419"/>
      <c r="F15" s="1419"/>
      <c r="G15" s="1419"/>
      <c r="H15" s="1419"/>
      <c r="I15" s="1419"/>
      <c r="J15" s="1420"/>
      <c r="K15" s="1377">
        <v>2</v>
      </c>
      <c r="L15" s="1234"/>
      <c r="M15" s="1234"/>
      <c r="N15" s="1234"/>
      <c r="O15" s="1234"/>
      <c r="P15" s="1234"/>
      <c r="Q15" s="1234"/>
      <c r="R15" s="1234"/>
      <c r="S15" s="1378"/>
      <c r="T15" s="1441">
        <v>2</v>
      </c>
      <c r="U15" s="1442"/>
      <c r="V15" s="1442"/>
      <c r="W15" s="1442"/>
      <c r="X15" s="1442"/>
      <c r="Y15" s="1442"/>
      <c r="Z15" s="1443"/>
      <c r="AB15" s="96"/>
      <c r="AD15" s="61" t="s">
        <v>42</v>
      </c>
      <c r="AE15" s="1468">
        <v>2</v>
      </c>
      <c r="AF15" s="1469"/>
      <c r="AG15" s="540">
        <v>2</v>
      </c>
      <c r="AH15" s="1237">
        <v>2</v>
      </c>
      <c r="AI15" s="1237"/>
      <c r="AJ15" s="208">
        <v>2</v>
      </c>
    </row>
    <row r="16" spans="1:39" s="34" customFormat="1" ht="21">
      <c r="B16" s="397" t="s">
        <v>1052</v>
      </c>
      <c r="C16" s="1421">
        <f>C14*C15</f>
        <v>5.6</v>
      </c>
      <c r="D16" s="1380"/>
      <c r="E16" s="1380"/>
      <c r="F16" s="1380"/>
      <c r="G16" s="1380"/>
      <c r="H16" s="1380"/>
      <c r="I16" s="1380"/>
      <c r="J16" s="1381"/>
      <c r="K16" s="1379">
        <f>K14*K15</f>
        <v>3.04</v>
      </c>
      <c r="L16" s="1380"/>
      <c r="M16" s="1380"/>
      <c r="N16" s="1380"/>
      <c r="O16" s="1380"/>
      <c r="P16" s="1380"/>
      <c r="Q16" s="1380"/>
      <c r="R16" s="1380"/>
      <c r="S16" s="1381"/>
      <c r="T16" s="1438">
        <f>T14*T15</f>
        <v>3.94</v>
      </c>
      <c r="U16" s="1439"/>
      <c r="V16" s="1439"/>
      <c r="W16" s="1439"/>
      <c r="X16" s="1439"/>
      <c r="Y16" s="1439"/>
      <c r="Z16" s="1440"/>
      <c r="AB16" s="97"/>
      <c r="AC16" s="95"/>
      <c r="AD16" s="64" t="s">
        <v>1048</v>
      </c>
      <c r="AE16" s="1263" t="s">
        <v>32</v>
      </c>
      <c r="AF16" s="1470"/>
      <c r="AG16" s="539" t="s">
        <v>32</v>
      </c>
      <c r="AH16" s="1231" t="s">
        <v>32</v>
      </c>
      <c r="AI16" s="1231"/>
      <c r="AJ16" s="207" t="s">
        <v>32</v>
      </c>
    </row>
    <row r="17" spans="2:36" s="34" customFormat="1" ht="21.5" thickBot="1">
      <c r="B17" s="397" t="s">
        <v>106</v>
      </c>
      <c r="C17" s="1242">
        <v>0.04</v>
      </c>
      <c r="D17" s="1243"/>
      <c r="E17" s="1243"/>
      <c r="F17" s="1243"/>
      <c r="G17" s="1243"/>
      <c r="H17" s="1243"/>
      <c r="I17" s="1243"/>
      <c r="J17" s="1422"/>
      <c r="K17" s="1382">
        <v>0.14000000000000001</v>
      </c>
      <c r="L17" s="1383"/>
      <c r="M17" s="1383"/>
      <c r="N17" s="1383"/>
      <c r="O17" s="1383"/>
      <c r="P17" s="1383"/>
      <c r="Q17" s="1383"/>
      <c r="R17" s="1383"/>
      <c r="S17" s="1384"/>
      <c r="T17" s="1444">
        <v>0.2</v>
      </c>
      <c r="U17" s="1205"/>
      <c r="V17" s="1205"/>
      <c r="W17" s="1205"/>
      <c r="X17" s="1205"/>
      <c r="Y17" s="1205"/>
      <c r="Z17" s="1206"/>
      <c r="AB17" s="96"/>
      <c r="AD17" s="64" t="s">
        <v>44</v>
      </c>
      <c r="AE17" s="1263" t="s">
        <v>32</v>
      </c>
      <c r="AF17" s="1470"/>
      <c r="AG17" s="539" t="s">
        <v>32</v>
      </c>
      <c r="AH17" s="1231" t="s">
        <v>32</v>
      </c>
      <c r="AI17" s="1231"/>
      <c r="AJ17" s="207" t="s">
        <v>32</v>
      </c>
    </row>
    <row r="18" spans="2:36" s="34" customFormat="1" ht="21.5" thickBot="1">
      <c r="B18" s="397" t="s">
        <v>107</v>
      </c>
      <c r="C18" s="1361">
        <v>0.04</v>
      </c>
      <c r="D18" s="1362"/>
      <c r="E18" s="1362"/>
      <c r="F18" s="1362"/>
      <c r="G18" s="1362"/>
      <c r="H18" s="1362"/>
      <c r="I18" s="1362"/>
      <c r="J18" s="1363"/>
      <c r="K18" s="1385">
        <v>0.14000000000000001</v>
      </c>
      <c r="L18" s="1386"/>
      <c r="M18" s="1386"/>
      <c r="N18" s="1386"/>
      <c r="O18" s="1386"/>
      <c r="P18" s="1386"/>
      <c r="Q18" s="1386"/>
      <c r="R18" s="1386"/>
      <c r="S18" s="1387"/>
      <c r="T18" s="1445">
        <v>0.2</v>
      </c>
      <c r="U18" s="1446"/>
      <c r="V18" s="1446"/>
      <c r="W18" s="1446"/>
      <c r="X18" s="1446"/>
      <c r="Y18" s="1446"/>
      <c r="Z18" s="1447"/>
      <c r="AB18" s="93"/>
      <c r="AD18" s="64" t="s">
        <v>45</v>
      </c>
      <c r="AE18" s="1471" t="s">
        <v>32</v>
      </c>
      <c r="AF18" s="1472"/>
      <c r="AG18" s="542" t="s">
        <v>32</v>
      </c>
      <c r="AH18" s="1231" t="s">
        <v>32</v>
      </c>
      <c r="AI18" s="1231"/>
      <c r="AJ18" s="207" t="s">
        <v>32</v>
      </c>
    </row>
    <row r="19" spans="2:36" s="34" customFormat="1" ht="21">
      <c r="B19" s="397" t="s">
        <v>1053</v>
      </c>
      <c r="C19" s="1364">
        <f>C16/(1-C18)</f>
        <v>5.833333333333333</v>
      </c>
      <c r="D19" s="1365"/>
      <c r="E19" s="1365"/>
      <c r="F19" s="1365"/>
      <c r="G19" s="1365"/>
      <c r="H19" s="1365"/>
      <c r="I19" s="1365"/>
      <c r="J19" s="1366"/>
      <c r="K19" s="1432">
        <f>K16/(1-K18)</f>
        <v>3.5348837209302326</v>
      </c>
      <c r="L19" s="1433"/>
      <c r="M19" s="1433"/>
      <c r="N19" s="1433"/>
      <c r="O19" s="1433"/>
      <c r="P19" s="1433"/>
      <c r="Q19" s="1433"/>
      <c r="R19" s="1433"/>
      <c r="S19" s="1434"/>
      <c r="T19" s="1448">
        <f>T16/(1-T18)</f>
        <v>4.9249999999999998</v>
      </c>
      <c r="U19" s="1449"/>
      <c r="V19" s="1449"/>
      <c r="W19" s="1449"/>
      <c r="X19" s="1449"/>
      <c r="Y19" s="1449"/>
      <c r="Z19" s="1450"/>
      <c r="AB19" s="93"/>
      <c r="AD19" s="64" t="s">
        <v>1049</v>
      </c>
      <c r="AE19" s="1473" t="s">
        <v>32</v>
      </c>
      <c r="AF19" s="1474"/>
      <c r="AG19" s="695" t="s">
        <v>32</v>
      </c>
      <c r="AH19" s="1455" t="s">
        <v>32</v>
      </c>
      <c r="AI19" s="1455"/>
      <c r="AJ19" s="701" t="s">
        <v>32</v>
      </c>
    </row>
    <row r="20" spans="2:36" s="34" customFormat="1" ht="37">
      <c r="B20" s="68" t="s">
        <v>47</v>
      </c>
      <c r="C20" s="1416" t="s">
        <v>204</v>
      </c>
      <c r="D20" s="1417"/>
      <c r="E20" s="1417"/>
      <c r="F20" s="1417"/>
      <c r="G20" s="1417"/>
      <c r="H20" s="368" t="s">
        <v>205</v>
      </c>
      <c r="I20" s="486" t="s">
        <v>206</v>
      </c>
      <c r="J20" s="486" t="s">
        <v>207</v>
      </c>
      <c r="K20" s="1426" t="s">
        <v>204</v>
      </c>
      <c r="L20" s="1417"/>
      <c r="M20" s="1417"/>
      <c r="N20" s="1417"/>
      <c r="O20" s="1417"/>
      <c r="P20" s="368" t="s">
        <v>208</v>
      </c>
      <c r="Q20" s="581" t="s">
        <v>205</v>
      </c>
      <c r="R20" s="1062" t="s">
        <v>206</v>
      </c>
      <c r="S20" s="794" t="s">
        <v>207</v>
      </c>
      <c r="T20" s="1427" t="s">
        <v>209</v>
      </c>
      <c r="U20" s="1428"/>
      <c r="V20" s="1428"/>
      <c r="W20" s="1428"/>
      <c r="X20" s="1429"/>
      <c r="Y20" s="934" t="s">
        <v>210</v>
      </c>
      <c r="Z20" s="939" t="s">
        <v>204</v>
      </c>
      <c r="AB20" s="93"/>
      <c r="AD20" s="69" t="s">
        <v>47</v>
      </c>
      <c r="AE20" s="692" t="s">
        <v>208</v>
      </c>
      <c r="AF20" s="696" t="s">
        <v>210</v>
      </c>
      <c r="AG20" s="693" t="s">
        <v>210</v>
      </c>
      <c r="AH20" s="698" t="s">
        <v>210</v>
      </c>
      <c r="AI20" s="704" t="s">
        <v>211</v>
      </c>
      <c r="AJ20" s="702" t="s">
        <v>211</v>
      </c>
    </row>
    <row r="21" spans="2:36" s="34" customFormat="1" ht="62.25" customHeight="1">
      <c r="B21" s="68" t="s">
        <v>50</v>
      </c>
      <c r="C21" s="1372" t="s">
        <v>212</v>
      </c>
      <c r="D21" s="1373"/>
      <c r="E21" s="1373"/>
      <c r="F21" s="1373"/>
      <c r="G21" s="1373"/>
      <c r="H21" s="354" t="s">
        <v>213</v>
      </c>
      <c r="I21" s="365" t="s">
        <v>214</v>
      </c>
      <c r="J21" s="365" t="s">
        <v>215</v>
      </c>
      <c r="K21" s="1412" t="s">
        <v>212</v>
      </c>
      <c r="L21" s="1413"/>
      <c r="M21" s="1413"/>
      <c r="N21" s="1413"/>
      <c r="O21" s="1413"/>
      <c r="P21" s="365" t="s">
        <v>216</v>
      </c>
      <c r="Q21" s="515" t="s">
        <v>217</v>
      </c>
      <c r="R21" s="795" t="s">
        <v>215</v>
      </c>
      <c r="S21" s="795" t="s">
        <v>215</v>
      </c>
      <c r="T21" s="1296" t="s">
        <v>218</v>
      </c>
      <c r="U21" s="1258"/>
      <c r="V21" s="1258"/>
      <c r="W21" s="1258"/>
      <c r="X21" s="1297"/>
      <c r="Y21" s="860" t="s">
        <v>219</v>
      </c>
      <c r="Z21" s="940" t="s">
        <v>220</v>
      </c>
      <c r="AB21" s="93"/>
      <c r="AD21" s="69" t="s">
        <v>50</v>
      </c>
      <c r="AE21" s="209" t="s">
        <v>221</v>
      </c>
      <c r="AF21" s="211" t="s">
        <v>219</v>
      </c>
      <c r="AG21" s="210" t="s">
        <v>219</v>
      </c>
      <c r="AH21" s="212" t="s">
        <v>219</v>
      </c>
      <c r="AI21" s="545" t="s">
        <v>222</v>
      </c>
      <c r="AJ21" s="123" t="s">
        <v>222</v>
      </c>
    </row>
    <row r="22" spans="2:36" s="34" customFormat="1" ht="21">
      <c r="B22" s="4" t="s">
        <v>55</v>
      </c>
      <c r="C22" s="1404" t="s">
        <v>114</v>
      </c>
      <c r="D22" s="1405"/>
      <c r="E22" s="1405"/>
      <c r="F22" s="1405"/>
      <c r="G22" s="1405"/>
      <c r="H22" s="479" t="s">
        <v>223</v>
      </c>
      <c r="I22" s="366" t="s">
        <v>224</v>
      </c>
      <c r="J22" s="366" t="s">
        <v>224</v>
      </c>
      <c r="K22" s="1414" t="s">
        <v>114</v>
      </c>
      <c r="L22" s="1415"/>
      <c r="M22" s="1415"/>
      <c r="N22" s="1415"/>
      <c r="O22" s="1415"/>
      <c r="P22" s="366" t="s">
        <v>225</v>
      </c>
      <c r="Q22" s="514" t="s">
        <v>223</v>
      </c>
      <c r="R22" s="784" t="s">
        <v>224</v>
      </c>
      <c r="S22" s="784" t="s">
        <v>224</v>
      </c>
      <c r="T22" s="1178" t="s">
        <v>226</v>
      </c>
      <c r="U22" s="1166"/>
      <c r="V22" s="1166"/>
      <c r="W22" s="1166"/>
      <c r="X22" s="1167"/>
      <c r="Y22" s="851" t="s">
        <v>227</v>
      </c>
      <c r="Z22" s="854" t="s">
        <v>114</v>
      </c>
      <c r="AB22" s="93"/>
      <c r="AD22" s="15" t="s">
        <v>55</v>
      </c>
      <c r="AE22" s="213" t="s">
        <v>225</v>
      </c>
      <c r="AF22" s="215" t="s">
        <v>227</v>
      </c>
      <c r="AG22" s="214" t="s">
        <v>227</v>
      </c>
      <c r="AH22" s="357" t="s">
        <v>227</v>
      </c>
      <c r="AI22" s="539" t="s">
        <v>227</v>
      </c>
      <c r="AJ22" s="100" t="s">
        <v>227</v>
      </c>
    </row>
    <row r="23" spans="2:36" s="34" customFormat="1" ht="37">
      <c r="B23" s="4" t="s">
        <v>58</v>
      </c>
      <c r="C23" s="1370" t="s">
        <v>228</v>
      </c>
      <c r="D23" s="1371"/>
      <c r="E23" s="1371"/>
      <c r="F23" s="1371"/>
      <c r="G23" s="1371"/>
      <c r="H23" s="351" t="s">
        <v>229</v>
      </c>
      <c r="I23" s="487" t="s">
        <v>230</v>
      </c>
      <c r="J23" s="487" t="s">
        <v>230</v>
      </c>
      <c r="K23" s="1327" t="s">
        <v>231</v>
      </c>
      <c r="L23" s="1405"/>
      <c r="M23" s="1405"/>
      <c r="N23" s="1405"/>
      <c r="O23" s="1405"/>
      <c r="P23" s="362" t="s">
        <v>232</v>
      </c>
      <c r="Q23" s="479" t="s">
        <v>229</v>
      </c>
      <c r="R23" s="796" t="s">
        <v>230</v>
      </c>
      <c r="S23" s="796" t="s">
        <v>230</v>
      </c>
      <c r="T23" s="1178" t="s">
        <v>233</v>
      </c>
      <c r="U23" s="1166"/>
      <c r="V23" s="1166"/>
      <c r="W23" s="1166"/>
      <c r="X23" s="1167"/>
      <c r="Y23" s="849" t="s">
        <v>234</v>
      </c>
      <c r="Z23" s="853" t="s">
        <v>231</v>
      </c>
      <c r="AB23" s="93"/>
      <c r="AC23" s="95"/>
      <c r="AD23" s="15" t="s">
        <v>58</v>
      </c>
      <c r="AE23" s="216" t="s">
        <v>235</v>
      </c>
      <c r="AF23" s="218" t="s">
        <v>234</v>
      </c>
      <c r="AG23" s="217" t="s">
        <v>234</v>
      </c>
      <c r="AH23" s="355" t="s">
        <v>234</v>
      </c>
      <c r="AI23" s="537" t="s">
        <v>234</v>
      </c>
      <c r="AJ23" s="98" t="s">
        <v>234</v>
      </c>
    </row>
    <row r="24" spans="2:36" s="34" customFormat="1" ht="21">
      <c r="B24" s="4" t="s">
        <v>61</v>
      </c>
      <c r="C24" s="1388">
        <v>40518</v>
      </c>
      <c r="D24" s="1389"/>
      <c r="E24" s="1389"/>
      <c r="F24" s="1389"/>
      <c r="G24" s="1389"/>
      <c r="H24" s="278">
        <v>44348</v>
      </c>
      <c r="I24" s="278">
        <v>44607</v>
      </c>
      <c r="J24" s="278">
        <v>44718</v>
      </c>
      <c r="K24" s="1299">
        <v>41971</v>
      </c>
      <c r="L24" s="1389"/>
      <c r="M24" s="1389"/>
      <c r="N24" s="1389"/>
      <c r="O24" s="1389"/>
      <c r="P24" s="278">
        <v>43942</v>
      </c>
      <c r="Q24" s="352">
        <v>44186</v>
      </c>
      <c r="R24" s="797">
        <v>45856</v>
      </c>
      <c r="S24" s="797">
        <v>45533</v>
      </c>
      <c r="T24" s="1326">
        <v>38695</v>
      </c>
      <c r="U24" s="1267"/>
      <c r="V24" s="1267"/>
      <c r="W24" s="1267"/>
      <c r="X24" s="1299"/>
      <c r="Y24" s="852">
        <v>43657</v>
      </c>
      <c r="Z24" s="941">
        <v>45351</v>
      </c>
      <c r="AB24" s="93"/>
      <c r="AD24" s="15" t="s">
        <v>61</v>
      </c>
      <c r="AE24" s="219">
        <v>40535</v>
      </c>
      <c r="AF24" s="221">
        <v>42671</v>
      </c>
      <c r="AG24" s="220">
        <v>42671</v>
      </c>
      <c r="AH24" s="222">
        <v>42671</v>
      </c>
      <c r="AI24" s="546">
        <v>43374</v>
      </c>
      <c r="AJ24" s="107">
        <v>44673</v>
      </c>
    </row>
    <row r="25" spans="2:36" s="34" customFormat="1" ht="21">
      <c r="B25" s="4" t="s">
        <v>62</v>
      </c>
      <c r="C25" s="1370" t="s">
        <v>236</v>
      </c>
      <c r="D25" s="1371"/>
      <c r="E25" s="1371"/>
      <c r="F25" s="1371"/>
      <c r="G25" s="1371"/>
      <c r="H25" s="360" t="s">
        <v>116</v>
      </c>
      <c r="I25" s="360" t="s">
        <v>116</v>
      </c>
      <c r="J25" s="360" t="s">
        <v>116</v>
      </c>
      <c r="K25" s="1371" t="s">
        <v>236</v>
      </c>
      <c r="L25" s="1371"/>
      <c r="M25" s="1371"/>
      <c r="N25" s="1371"/>
      <c r="O25" s="1371"/>
      <c r="P25" s="360" t="s">
        <v>116</v>
      </c>
      <c r="Q25" s="351" t="s">
        <v>237</v>
      </c>
      <c r="R25" s="319" t="s">
        <v>237</v>
      </c>
      <c r="S25" s="319" t="s">
        <v>237</v>
      </c>
      <c r="T25" s="1178" t="s">
        <v>236</v>
      </c>
      <c r="U25" s="1166"/>
      <c r="V25" s="1166"/>
      <c r="W25" s="1166"/>
      <c r="X25" s="1167"/>
      <c r="Y25" s="849" t="s">
        <v>238</v>
      </c>
      <c r="Z25" s="853" t="s">
        <v>238</v>
      </c>
      <c r="AB25" s="93"/>
      <c r="AD25" s="15" t="s">
        <v>62</v>
      </c>
      <c r="AE25" s="216" t="s">
        <v>239</v>
      </c>
      <c r="AF25" s="218" t="s">
        <v>238</v>
      </c>
      <c r="AG25" s="217" t="s">
        <v>238</v>
      </c>
      <c r="AH25" s="355" t="s">
        <v>238</v>
      </c>
      <c r="AI25" s="537" t="s">
        <v>236</v>
      </c>
      <c r="AJ25" s="40" t="s">
        <v>236</v>
      </c>
    </row>
    <row r="26" spans="2:36" s="34" customFormat="1" ht="86.25" customHeight="1">
      <c r="B26" s="4" t="s">
        <v>64</v>
      </c>
      <c r="C26" s="1402" t="s">
        <v>240</v>
      </c>
      <c r="D26" s="1390"/>
      <c r="E26" s="1390"/>
      <c r="F26" s="1390"/>
      <c r="G26" s="1390"/>
      <c r="H26" s="331" t="s">
        <v>241</v>
      </c>
      <c r="I26" s="331" t="s">
        <v>242</v>
      </c>
      <c r="J26" s="331" t="s">
        <v>243</v>
      </c>
      <c r="K26" s="1390" t="s">
        <v>244</v>
      </c>
      <c r="L26" s="1390"/>
      <c r="M26" s="1390"/>
      <c r="N26" s="1390"/>
      <c r="O26" s="1390"/>
      <c r="P26" s="331" t="s">
        <v>245</v>
      </c>
      <c r="Q26" s="349" t="s">
        <v>1044</v>
      </c>
      <c r="R26" s="415" t="s">
        <v>245</v>
      </c>
      <c r="S26" s="415" t="s">
        <v>246</v>
      </c>
      <c r="T26" s="1312" t="s">
        <v>247</v>
      </c>
      <c r="U26" s="1225"/>
      <c r="V26" s="1225"/>
      <c r="W26" s="1225"/>
      <c r="X26" s="1295"/>
      <c r="Y26" s="850" t="s">
        <v>1045</v>
      </c>
      <c r="Z26" s="718" t="s">
        <v>248</v>
      </c>
      <c r="AB26" s="93"/>
      <c r="AD26" s="15" t="s">
        <v>64</v>
      </c>
      <c r="AE26" s="223" t="s">
        <v>249</v>
      </c>
      <c r="AF26" s="225" t="s">
        <v>250</v>
      </c>
      <c r="AG26" s="224" t="s">
        <v>251</v>
      </c>
      <c r="AH26" s="356" t="s">
        <v>252</v>
      </c>
      <c r="AI26" s="538" t="s">
        <v>253</v>
      </c>
      <c r="AJ26" s="703" t="s">
        <v>254</v>
      </c>
    </row>
    <row r="27" spans="2:36" s="34" customFormat="1" ht="21">
      <c r="B27" s="4" t="s">
        <v>68</v>
      </c>
      <c r="C27" s="1370" t="s">
        <v>70</v>
      </c>
      <c r="D27" s="1371"/>
      <c r="E27" s="1371"/>
      <c r="F27" s="1371"/>
      <c r="G27" s="1371"/>
      <c r="H27" s="360" t="s">
        <v>70</v>
      </c>
      <c r="I27" s="360" t="s">
        <v>69</v>
      </c>
      <c r="J27" s="360" t="s">
        <v>69</v>
      </c>
      <c r="K27" s="1371" t="s">
        <v>70</v>
      </c>
      <c r="L27" s="1371"/>
      <c r="M27" s="1371"/>
      <c r="N27" s="1371"/>
      <c r="O27" s="1371"/>
      <c r="P27" s="360" t="s">
        <v>255</v>
      </c>
      <c r="Q27" s="351" t="s">
        <v>256</v>
      </c>
      <c r="R27" s="319" t="s">
        <v>255</v>
      </c>
      <c r="S27" s="319" t="s">
        <v>69</v>
      </c>
      <c r="T27" s="1178" t="s">
        <v>70</v>
      </c>
      <c r="U27" s="1166"/>
      <c r="V27" s="1166"/>
      <c r="W27" s="1166"/>
      <c r="X27" s="1167"/>
      <c r="Y27" s="849" t="s">
        <v>256</v>
      </c>
      <c r="Z27" s="853" t="s">
        <v>256</v>
      </c>
      <c r="AB27" s="93"/>
      <c r="AD27" s="15" t="s">
        <v>68</v>
      </c>
      <c r="AE27" s="216" t="s">
        <v>257</v>
      </c>
      <c r="AF27" s="218" t="s">
        <v>256</v>
      </c>
      <c r="AG27" s="217" t="s">
        <v>256</v>
      </c>
      <c r="AH27" s="355" t="s">
        <v>256</v>
      </c>
      <c r="AI27" s="537" t="s">
        <v>256</v>
      </c>
      <c r="AJ27" s="40" t="s">
        <v>70</v>
      </c>
    </row>
    <row r="28" spans="2:36" s="34" customFormat="1" ht="63">
      <c r="B28" s="4" t="s">
        <v>75</v>
      </c>
      <c r="C28" s="1370" t="s">
        <v>258</v>
      </c>
      <c r="D28" s="1371"/>
      <c r="E28" s="1371"/>
      <c r="F28" s="1371"/>
      <c r="G28" s="1371"/>
      <c r="H28" s="360" t="s">
        <v>259</v>
      </c>
      <c r="I28" s="360" t="s">
        <v>260</v>
      </c>
      <c r="J28" s="360" t="s">
        <v>261</v>
      </c>
      <c r="K28" s="1371" t="s">
        <v>262</v>
      </c>
      <c r="L28" s="1371"/>
      <c r="M28" s="1371"/>
      <c r="N28" s="1371"/>
      <c r="O28" s="1371"/>
      <c r="P28" s="360" t="s">
        <v>263</v>
      </c>
      <c r="Q28" s="351" t="s">
        <v>264</v>
      </c>
      <c r="R28" s="319" t="s">
        <v>1085</v>
      </c>
      <c r="S28" s="319" t="s">
        <v>265</v>
      </c>
      <c r="T28" s="1312" t="s">
        <v>266</v>
      </c>
      <c r="U28" s="1225"/>
      <c r="V28" s="1225"/>
      <c r="W28" s="1225"/>
      <c r="X28" s="1295"/>
      <c r="Y28" s="849" t="s">
        <v>267</v>
      </c>
      <c r="Z28" s="853" t="s">
        <v>268</v>
      </c>
      <c r="AB28" s="93"/>
      <c r="AD28" s="15" t="s">
        <v>75</v>
      </c>
      <c r="AE28" s="223" t="s">
        <v>269</v>
      </c>
      <c r="AF28" s="225" t="s">
        <v>270</v>
      </c>
      <c r="AG28" s="224" t="s">
        <v>271</v>
      </c>
      <c r="AH28" s="355" t="s">
        <v>272</v>
      </c>
      <c r="AI28" s="537" t="s">
        <v>273</v>
      </c>
      <c r="AJ28" s="41" t="s">
        <v>274</v>
      </c>
    </row>
    <row r="29" spans="2:36" s="34" customFormat="1" ht="21">
      <c r="B29" s="4" t="s">
        <v>77</v>
      </c>
      <c r="C29" s="1370" t="s">
        <v>275</v>
      </c>
      <c r="D29" s="1371"/>
      <c r="E29" s="1371"/>
      <c r="F29" s="1371"/>
      <c r="G29" s="1371"/>
      <c r="H29" s="360" t="s">
        <v>275</v>
      </c>
      <c r="I29" s="360" t="s">
        <v>275</v>
      </c>
      <c r="J29" s="360" t="s">
        <v>275</v>
      </c>
      <c r="K29" s="1371" t="s">
        <v>275</v>
      </c>
      <c r="L29" s="1371"/>
      <c r="M29" s="1371"/>
      <c r="N29" s="1371"/>
      <c r="O29" s="1371"/>
      <c r="P29" s="360" t="s">
        <v>275</v>
      </c>
      <c r="Q29" s="351" t="s">
        <v>275</v>
      </c>
      <c r="R29" s="319" t="s">
        <v>275</v>
      </c>
      <c r="S29" s="319" t="s">
        <v>275</v>
      </c>
      <c r="T29" s="1178" t="s">
        <v>275</v>
      </c>
      <c r="U29" s="1166"/>
      <c r="V29" s="1166"/>
      <c r="W29" s="1166"/>
      <c r="X29" s="1167"/>
      <c r="Y29" s="849" t="s">
        <v>276</v>
      </c>
      <c r="Z29" s="853" t="s">
        <v>275</v>
      </c>
      <c r="AB29" s="93"/>
      <c r="AD29" s="15" t="s">
        <v>77</v>
      </c>
      <c r="AE29" s="216" t="s">
        <v>275</v>
      </c>
      <c r="AF29" s="218" t="s">
        <v>276</v>
      </c>
      <c r="AG29" s="217" t="s">
        <v>276</v>
      </c>
      <c r="AH29" s="355" t="s">
        <v>276</v>
      </c>
      <c r="AI29" s="537" t="s">
        <v>276</v>
      </c>
      <c r="AJ29" s="40" t="s">
        <v>276</v>
      </c>
    </row>
    <row r="30" spans="2:36" s="34" customFormat="1" ht="134.25" customHeight="1">
      <c r="B30" s="88" t="s">
        <v>80</v>
      </c>
      <c r="C30" s="1402" t="s">
        <v>32</v>
      </c>
      <c r="D30" s="1390"/>
      <c r="E30" s="1390"/>
      <c r="F30" s="1390"/>
      <c r="G30" s="1390"/>
      <c r="H30" s="331" t="s">
        <v>32</v>
      </c>
      <c r="I30" s="424" t="s">
        <v>32</v>
      </c>
      <c r="J30" s="424" t="s">
        <v>32</v>
      </c>
      <c r="K30" s="1390" t="s">
        <v>277</v>
      </c>
      <c r="L30" s="1390"/>
      <c r="M30" s="1390"/>
      <c r="N30" s="1390"/>
      <c r="O30" s="1390"/>
      <c r="P30" s="331" t="s">
        <v>278</v>
      </c>
      <c r="Q30" s="349" t="s">
        <v>278</v>
      </c>
      <c r="R30" s="415" t="s">
        <v>278</v>
      </c>
      <c r="S30" s="415" t="s">
        <v>278</v>
      </c>
      <c r="T30" s="1312" t="s">
        <v>278</v>
      </c>
      <c r="U30" s="1225"/>
      <c r="V30" s="1225"/>
      <c r="W30" s="1225"/>
      <c r="X30" s="1295"/>
      <c r="Y30" s="343" t="s">
        <v>278</v>
      </c>
      <c r="Z30" s="942" t="s">
        <v>278</v>
      </c>
      <c r="AB30" s="93"/>
      <c r="AD30" s="15" t="s">
        <v>80</v>
      </c>
      <c r="AE30" s="223" t="s">
        <v>32</v>
      </c>
      <c r="AF30" s="225" t="s">
        <v>32</v>
      </c>
      <c r="AG30" s="224" t="s">
        <v>278</v>
      </c>
      <c r="AH30" s="356" t="s">
        <v>278</v>
      </c>
      <c r="AI30" s="538" t="s">
        <v>278</v>
      </c>
      <c r="AJ30" s="41" t="s">
        <v>278</v>
      </c>
    </row>
    <row r="31" spans="2:36" s="34" customFormat="1" ht="100.5" customHeight="1">
      <c r="B31" s="88" t="s">
        <v>82</v>
      </c>
      <c r="C31" s="1224" t="s">
        <v>32</v>
      </c>
      <c r="D31" s="1225"/>
      <c r="E31" s="1225"/>
      <c r="F31" s="1225"/>
      <c r="G31" s="1295"/>
      <c r="H31" s="331" t="s">
        <v>32</v>
      </c>
      <c r="I31" s="343" t="s">
        <v>32</v>
      </c>
      <c r="J31" s="331" t="s">
        <v>32</v>
      </c>
      <c r="K31" s="1312" t="s">
        <v>32</v>
      </c>
      <c r="L31" s="1225"/>
      <c r="M31" s="1225"/>
      <c r="N31" s="1225"/>
      <c r="O31" s="1295"/>
      <c r="P31" s="331" t="s">
        <v>32</v>
      </c>
      <c r="Q31" s="343" t="s">
        <v>32</v>
      </c>
      <c r="R31" s="1063" t="s">
        <v>32</v>
      </c>
      <c r="S31" s="386" t="s">
        <v>32</v>
      </c>
      <c r="T31" s="1312" t="s">
        <v>32</v>
      </c>
      <c r="U31" s="1225"/>
      <c r="V31" s="1225"/>
      <c r="W31" s="1225"/>
      <c r="X31" s="1295"/>
      <c r="Y31" s="935" t="s">
        <v>32</v>
      </c>
      <c r="Z31" s="943" t="s">
        <v>32</v>
      </c>
      <c r="AB31" s="93"/>
      <c r="AD31" s="15" t="s">
        <v>82</v>
      </c>
      <c r="AE31" s="226" t="s">
        <v>32</v>
      </c>
      <c r="AF31" s="251" t="s">
        <v>32</v>
      </c>
      <c r="AG31" s="250" t="s">
        <v>32</v>
      </c>
      <c r="AH31" s="252" t="s">
        <v>32</v>
      </c>
      <c r="AI31" s="705" t="s">
        <v>32</v>
      </c>
      <c r="AJ31" s="41" t="s">
        <v>32</v>
      </c>
    </row>
    <row r="32" spans="2:36" s="34" customFormat="1" ht="30" customHeight="1">
      <c r="B32" s="89" t="s">
        <v>83</v>
      </c>
      <c r="C32" s="1403" t="s">
        <v>279</v>
      </c>
      <c r="D32" s="1392"/>
      <c r="E32" s="1392"/>
      <c r="F32" s="1392"/>
      <c r="G32" s="1392"/>
      <c r="H32" s="361" t="s">
        <v>280</v>
      </c>
      <c r="I32" s="483" t="s">
        <v>281</v>
      </c>
      <c r="J32" s="516" t="s">
        <v>282</v>
      </c>
      <c r="K32" s="1391" t="s">
        <v>283</v>
      </c>
      <c r="L32" s="1392"/>
      <c r="M32" s="1392"/>
      <c r="N32" s="1392"/>
      <c r="O32" s="1392"/>
      <c r="P32" s="361" t="s">
        <v>284</v>
      </c>
      <c r="Q32" s="388" t="s">
        <v>285</v>
      </c>
      <c r="R32" s="1064" t="s">
        <v>1043</v>
      </c>
      <c r="S32" s="992" t="s">
        <v>286</v>
      </c>
      <c r="T32" s="1367" t="s">
        <v>287</v>
      </c>
      <c r="U32" s="1368"/>
      <c r="V32" s="1368"/>
      <c r="W32" s="1368"/>
      <c r="X32" s="1369"/>
      <c r="Y32" s="936" t="s">
        <v>288</v>
      </c>
      <c r="Z32" s="944" t="s">
        <v>289</v>
      </c>
      <c r="AB32" s="93"/>
      <c r="AD32" s="16" t="s">
        <v>83</v>
      </c>
      <c r="AE32" s="586" t="s">
        <v>290</v>
      </c>
      <c r="AF32" s="587" t="s">
        <v>291</v>
      </c>
      <c r="AG32" s="589" t="s">
        <v>292</v>
      </c>
      <c r="AH32" s="699" t="s">
        <v>293</v>
      </c>
      <c r="AI32" s="697" t="s">
        <v>294</v>
      </c>
      <c r="AJ32" s="588" t="s">
        <v>295</v>
      </c>
    </row>
    <row r="33" spans="2:39" s="34" customFormat="1" ht="37">
      <c r="B33" s="178" t="s">
        <v>88</v>
      </c>
      <c r="C33" s="1305" t="s">
        <v>32</v>
      </c>
      <c r="D33" s="1393"/>
      <c r="E33" s="1393"/>
      <c r="F33" s="1393"/>
      <c r="G33" s="1393"/>
      <c r="H33" s="358" t="s">
        <v>32</v>
      </c>
      <c r="I33" s="484" t="s">
        <v>32</v>
      </c>
      <c r="J33" s="484" t="s">
        <v>32</v>
      </c>
      <c r="K33" s="1394" t="s">
        <v>32</v>
      </c>
      <c r="L33" s="1394"/>
      <c r="M33" s="1394"/>
      <c r="N33" s="1394"/>
      <c r="O33" s="1394"/>
      <c r="P33" s="359" t="s">
        <v>32</v>
      </c>
      <c r="Q33" s="583" t="s">
        <v>32</v>
      </c>
      <c r="R33" s="799" t="s">
        <v>32</v>
      </c>
      <c r="S33" s="798" t="s">
        <v>32</v>
      </c>
      <c r="T33" s="1178" t="s">
        <v>32</v>
      </c>
      <c r="U33" s="1166"/>
      <c r="V33" s="1166"/>
      <c r="W33" s="1166"/>
      <c r="X33" s="1167"/>
      <c r="Y33" s="937" t="s">
        <v>32</v>
      </c>
      <c r="Z33" s="945" t="s">
        <v>32</v>
      </c>
      <c r="AB33" s="93"/>
      <c r="AC33" s="95"/>
      <c r="AD33" s="37" t="s">
        <v>88</v>
      </c>
      <c r="AE33" s="226" t="s">
        <v>32</v>
      </c>
      <c r="AF33" s="228" t="s">
        <v>32</v>
      </c>
      <c r="AG33" s="227" t="s">
        <v>32</v>
      </c>
      <c r="AH33" s="229" t="s">
        <v>32</v>
      </c>
      <c r="AI33" s="705" t="s">
        <v>296</v>
      </c>
      <c r="AJ33" s="187" t="s">
        <v>32</v>
      </c>
    </row>
    <row r="34" spans="2:39" s="34" customFormat="1" ht="18.5">
      <c r="B34" s="178" t="s">
        <v>90</v>
      </c>
      <c r="C34" s="1305" t="s">
        <v>32</v>
      </c>
      <c r="D34" s="1393"/>
      <c r="E34" s="1393"/>
      <c r="F34" s="1393"/>
      <c r="G34" s="1393"/>
      <c r="H34" s="358" t="s">
        <v>32</v>
      </c>
      <c r="I34" s="484" t="s">
        <v>32</v>
      </c>
      <c r="J34" s="484" t="s">
        <v>32</v>
      </c>
      <c r="K34" s="1394" t="s">
        <v>32</v>
      </c>
      <c r="L34" s="1394"/>
      <c r="M34" s="1394"/>
      <c r="N34" s="1394"/>
      <c r="O34" s="1394"/>
      <c r="P34" s="359" t="s">
        <v>32</v>
      </c>
      <c r="Q34" s="583" t="s">
        <v>32</v>
      </c>
      <c r="R34" s="799" t="s">
        <v>32</v>
      </c>
      <c r="S34" s="799" t="s">
        <v>32</v>
      </c>
      <c r="T34" s="1399" t="s">
        <v>32</v>
      </c>
      <c r="U34" s="1400"/>
      <c r="V34" s="1400"/>
      <c r="W34" s="1400"/>
      <c r="X34" s="1401"/>
      <c r="Y34" s="937" t="s">
        <v>32</v>
      </c>
      <c r="Z34" s="945" t="s">
        <v>32</v>
      </c>
      <c r="AB34" s="93"/>
      <c r="AC34" s="95"/>
      <c r="AD34" s="37" t="s">
        <v>90</v>
      </c>
      <c r="AE34" s="226" t="s">
        <v>32</v>
      </c>
      <c r="AF34" s="228" t="s">
        <v>32</v>
      </c>
      <c r="AG34" s="227" t="s">
        <v>32</v>
      </c>
      <c r="AH34" s="229" t="s">
        <v>32</v>
      </c>
      <c r="AI34" s="706" t="s">
        <v>32</v>
      </c>
      <c r="AJ34" s="187" t="s">
        <v>32</v>
      </c>
    </row>
    <row r="35" spans="2:39" s="34" customFormat="1" ht="19" thickBot="1">
      <c r="B35" s="179" t="s">
        <v>92</v>
      </c>
      <c r="C35" s="1395" t="s">
        <v>32</v>
      </c>
      <c r="D35" s="1317"/>
      <c r="E35" s="1317"/>
      <c r="F35" s="1317"/>
      <c r="G35" s="1318"/>
      <c r="H35" s="485" t="s">
        <v>32</v>
      </c>
      <c r="I35" s="513" t="s">
        <v>32</v>
      </c>
      <c r="J35" s="485" t="s">
        <v>32</v>
      </c>
      <c r="K35" s="1396" t="s">
        <v>32</v>
      </c>
      <c r="L35" s="1397"/>
      <c r="M35" s="1397"/>
      <c r="N35" s="1397"/>
      <c r="O35" s="1398"/>
      <c r="P35" s="332" t="s">
        <v>32</v>
      </c>
      <c r="Q35" s="582" t="s">
        <v>32</v>
      </c>
      <c r="R35" s="800" t="s">
        <v>32</v>
      </c>
      <c r="S35" s="800" t="s">
        <v>32</v>
      </c>
      <c r="T35" s="1396" t="s">
        <v>32</v>
      </c>
      <c r="U35" s="1397"/>
      <c r="V35" s="1397"/>
      <c r="W35" s="1397"/>
      <c r="X35" s="1398"/>
      <c r="Y35" s="938" t="s">
        <v>32</v>
      </c>
      <c r="Z35" s="946" t="s">
        <v>32</v>
      </c>
      <c r="AB35" s="93"/>
      <c r="AC35" s="95"/>
      <c r="AD35" s="75" t="s">
        <v>92</v>
      </c>
      <c r="AE35" s="230" t="s">
        <v>32</v>
      </c>
      <c r="AF35" s="231" t="s">
        <v>32</v>
      </c>
      <c r="AG35" s="231" t="s">
        <v>32</v>
      </c>
      <c r="AH35" s="700" t="s">
        <v>32</v>
      </c>
      <c r="AI35" s="707" t="s">
        <v>32</v>
      </c>
      <c r="AJ35" s="190" t="s">
        <v>32</v>
      </c>
    </row>
    <row r="36" spans="2:39" s="34" customFormat="1" ht="18.5">
      <c r="B36" s="34" t="s">
        <v>297</v>
      </c>
      <c r="AB36" s="93"/>
      <c r="AC36" s="79"/>
      <c r="AD36" s="34" t="s">
        <v>297</v>
      </c>
      <c r="AE36" s="232"/>
      <c r="AF36" s="232"/>
      <c r="AG36" s="232"/>
      <c r="AH36" s="232"/>
      <c r="AJ36" s="91"/>
    </row>
    <row r="37" spans="2:39" s="34" customFormat="1" ht="18.5">
      <c r="B37" s="34" t="str">
        <f>Cholera!B37</f>
        <v>2 Source: UNICEF PRODUCT MENU FOR VACCINES SUPPLIED BY UNICEF FOR GAVI, THE VACCINE ALLIANCE (https://www.unicef.org/supply/media/25621/file/Product-Menu-All-Vaccines-May-2026.pdf)</v>
      </c>
      <c r="AB37" s="93"/>
      <c r="AD37" s="34" t="str">
        <f>Cholera!Z37</f>
        <v>2 Source: UNICEF PRODUCT MENU FOR VACCINES SUPPLIED BY UNICEF FOR GAVI, THE VACCINE ALLIANCE (https://www.unicef.org/supply/media/25621/file/Product-Menu-All-Vaccines-May-2026.pdf)</v>
      </c>
      <c r="AF37" s="109"/>
      <c r="AH37" s="109"/>
      <c r="AJ37" s="91"/>
    </row>
    <row r="38" spans="2:39" s="34" customFormat="1" ht="18" customHeight="1">
      <c r="B38" s="1272" t="str">
        <f>Cholera!B38</f>
        <v>3 Source: WHO position paper: http://www.who.int/immunization/documents/positionpapers/en/</v>
      </c>
      <c r="C38" s="1272"/>
      <c r="D38" s="1272"/>
      <c r="E38" s="1272"/>
      <c r="F38" s="1272"/>
      <c r="G38" s="1272"/>
      <c r="H38" s="1272"/>
      <c r="I38" s="1272"/>
      <c r="J38" s="1272"/>
      <c r="K38" s="1272"/>
      <c r="L38" s="1272"/>
      <c r="M38" s="1272"/>
      <c r="N38" s="1272"/>
      <c r="O38" s="1272"/>
      <c r="P38" s="1272"/>
      <c r="Q38" s="1272"/>
      <c r="R38" s="1272"/>
      <c r="S38" s="1272"/>
      <c r="T38" s="1272"/>
      <c r="U38" s="1272"/>
      <c r="V38" s="1272"/>
      <c r="W38" s="1272"/>
      <c r="X38" s="1272"/>
      <c r="Y38" s="1272"/>
      <c r="Z38" s="348"/>
      <c r="AB38" s="93"/>
      <c r="AC38" s="79"/>
      <c r="AD38" s="348" t="str">
        <f>Cholera!Z38</f>
        <v>3 Source: WHO position paper: http://www.who.int/immunization/documents/positionpapers/en/</v>
      </c>
      <c r="AE38" s="348"/>
      <c r="AF38" s="348"/>
      <c r="AG38" s="348"/>
      <c r="AH38" s="348"/>
      <c r="AI38" s="348"/>
      <c r="AJ38" s="92"/>
      <c r="AK38" s="348"/>
      <c r="AL38" s="348"/>
      <c r="AM38" s="348"/>
    </row>
    <row r="39" spans="2:39" s="34" customFormat="1" ht="18.5">
      <c r="B39" s="34" t="str">
        <f>Cholera!B39</f>
        <v xml:space="preserve">4 Source: Gavi Secretariat, see definitions tab for details </v>
      </c>
      <c r="AB39" s="93"/>
      <c r="AD39" s="34" t="s">
        <v>95</v>
      </c>
      <c r="AJ39" s="91"/>
    </row>
    <row r="40" spans="2:39" s="34" customFormat="1" ht="18.5">
      <c r="B40" s="34" t="str">
        <f>Cholera!B40</f>
        <v>5 Source: Review of WHO vaccine wastage rate tool, 2021</v>
      </c>
      <c r="AB40" s="93"/>
      <c r="AD40" s="34" t="str">
        <f>Cholera!Z40</f>
        <v>5 Source: Review of WHO vaccine wastage rate tool, 2021</v>
      </c>
      <c r="AJ40" s="91"/>
    </row>
    <row r="41" spans="2:39" s="34" customFormat="1" ht="18.5">
      <c r="B41" s="34" t="s">
        <v>298</v>
      </c>
      <c r="AB41" s="93"/>
      <c r="AJ41" s="91"/>
    </row>
    <row r="42" spans="2:39" s="34" customFormat="1" ht="18.75" customHeight="1">
      <c r="B42" s="77"/>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B42" s="93"/>
      <c r="AD42" s="346"/>
      <c r="AE42" s="346"/>
      <c r="AF42" s="346"/>
      <c r="AG42" s="346"/>
      <c r="AH42" s="380"/>
      <c r="AI42" s="380"/>
      <c r="AJ42" s="177"/>
      <c r="AK42" s="380"/>
      <c r="AL42" s="380"/>
      <c r="AM42" s="380"/>
    </row>
    <row r="43" spans="2:39" s="34" customFormat="1" ht="18.5">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B43" s="93"/>
      <c r="AE43" s="346"/>
      <c r="AF43" s="346"/>
      <c r="AG43" s="346"/>
      <c r="AH43" s="380"/>
      <c r="AI43" s="380"/>
      <c r="AJ43" s="177"/>
      <c r="AK43" s="380"/>
      <c r="AL43" s="380"/>
      <c r="AM43" s="380"/>
    </row>
    <row r="44" spans="2:39" s="34" customFormat="1" ht="18.5">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B44" s="93"/>
      <c r="AD44" s="346"/>
      <c r="AE44" s="346"/>
      <c r="AF44" s="346"/>
      <c r="AG44" s="346"/>
      <c r="AH44" s="380"/>
      <c r="AI44" s="380"/>
      <c r="AJ44" s="177"/>
      <c r="AK44" s="380"/>
      <c r="AL44" s="380"/>
      <c r="AM44" s="380"/>
    </row>
    <row r="45" spans="2:39" s="34" customFormat="1" ht="18.5">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B45" s="93"/>
      <c r="AD45" s="346"/>
      <c r="AE45" s="346"/>
      <c r="AF45" s="346"/>
      <c r="AG45" s="346"/>
      <c r="AH45" s="380"/>
      <c r="AI45" s="380"/>
      <c r="AJ45" s="177"/>
      <c r="AK45" s="380"/>
      <c r="AL45" s="380"/>
      <c r="AM45" s="380"/>
    </row>
    <row r="46" spans="2:39" s="34" customFormat="1" ht="18.5">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B46" s="93"/>
      <c r="AD46" s="380"/>
      <c r="AE46" s="380"/>
      <c r="AF46" s="380"/>
      <c r="AG46" s="380"/>
      <c r="AH46" s="380"/>
      <c r="AI46" s="380"/>
      <c r="AJ46" s="177"/>
      <c r="AK46" s="380"/>
      <c r="AL46" s="380"/>
      <c r="AM46" s="380"/>
    </row>
    <row r="47" spans="2:39" s="34" customFormat="1" ht="18.5">
      <c r="AB47" s="93"/>
      <c r="AJ47" s="91"/>
    </row>
    <row r="48" spans="2:39" s="34" customFormat="1" ht="18.5">
      <c r="AB48" s="93"/>
      <c r="AJ48" s="91"/>
    </row>
    <row r="49" spans="28:36" s="34" customFormat="1" ht="18.5">
      <c r="AB49" s="93"/>
      <c r="AJ49" s="91"/>
    </row>
    <row r="50" spans="28:36" s="34" customFormat="1" ht="18.5">
      <c r="AB50" s="93"/>
      <c r="AJ50" s="91"/>
    </row>
    <row r="52" spans="28:36" ht="15.5">
      <c r="AC52" s="378"/>
      <c r="AD52" s="379"/>
      <c r="AE52" s="379"/>
      <c r="AF52" s="379"/>
      <c r="AG52" s="379"/>
      <c r="AH52" s="379"/>
    </row>
  </sheetData>
  <sheetProtection selectLockedCells="1"/>
  <mergeCells count="107">
    <mergeCell ref="C7:Z7"/>
    <mergeCell ref="C8:Z8"/>
    <mergeCell ref="C9:Z9"/>
    <mergeCell ref="AH19:AI19"/>
    <mergeCell ref="T30:X30"/>
    <mergeCell ref="AE7:AJ7"/>
    <mergeCell ref="AE8:AJ8"/>
    <mergeCell ref="AE9:AJ9"/>
    <mergeCell ref="AH10:AI10"/>
    <mergeCell ref="AH11:AI11"/>
    <mergeCell ref="AH12:AI12"/>
    <mergeCell ref="AH13:AI13"/>
    <mergeCell ref="AH14:AI14"/>
    <mergeCell ref="AH15:AI15"/>
    <mergeCell ref="AH16:AI16"/>
    <mergeCell ref="AH17:AI17"/>
    <mergeCell ref="AH18:AI18"/>
    <mergeCell ref="T29:X29"/>
    <mergeCell ref="AE14:AF14"/>
    <mergeCell ref="AE15:AF15"/>
    <mergeCell ref="AE16:AF16"/>
    <mergeCell ref="AE17:AF17"/>
    <mergeCell ref="AE18:AF18"/>
    <mergeCell ref="AE19:AF19"/>
    <mergeCell ref="AE10:AF10"/>
    <mergeCell ref="AE11:AF11"/>
    <mergeCell ref="AE12:AF12"/>
    <mergeCell ref="K20:O20"/>
    <mergeCell ref="T20:X20"/>
    <mergeCell ref="T21:X21"/>
    <mergeCell ref="T22:X22"/>
    <mergeCell ref="T23:X23"/>
    <mergeCell ref="K10:S10"/>
    <mergeCell ref="K11:S11"/>
    <mergeCell ref="K12:S12"/>
    <mergeCell ref="K19:S19"/>
    <mergeCell ref="T10:Z10"/>
    <mergeCell ref="T11:Z11"/>
    <mergeCell ref="T12:Z12"/>
    <mergeCell ref="T13:Z13"/>
    <mergeCell ref="T14:Z14"/>
    <mergeCell ref="T15:Z15"/>
    <mergeCell ref="T16:Z16"/>
    <mergeCell ref="T17:Z17"/>
    <mergeCell ref="T18:Z18"/>
    <mergeCell ref="T19:Z19"/>
    <mergeCell ref="AE13:AF13"/>
    <mergeCell ref="T35:X35"/>
    <mergeCell ref="T24:X24"/>
    <mergeCell ref="T25:X25"/>
    <mergeCell ref="T26:X26"/>
    <mergeCell ref="T27:X27"/>
    <mergeCell ref="T28:X28"/>
    <mergeCell ref="C34:G34"/>
    <mergeCell ref="B2:Y2"/>
    <mergeCell ref="B4:K5"/>
    <mergeCell ref="C22:G22"/>
    <mergeCell ref="C10:J10"/>
    <mergeCell ref="C11:J11"/>
    <mergeCell ref="C12:J12"/>
    <mergeCell ref="C13:J13"/>
    <mergeCell ref="C14:J14"/>
    <mergeCell ref="K21:O21"/>
    <mergeCell ref="K22:O22"/>
    <mergeCell ref="K23:O23"/>
    <mergeCell ref="C20:G20"/>
    <mergeCell ref="K31:O31"/>
    <mergeCell ref="C31:G31"/>
    <mergeCell ref="C15:J15"/>
    <mergeCell ref="C16:J16"/>
    <mergeCell ref="C17:J17"/>
    <mergeCell ref="B38:Y38"/>
    <mergeCell ref="C25:G25"/>
    <mergeCell ref="C24:G24"/>
    <mergeCell ref="K26:O26"/>
    <mergeCell ref="K27:O27"/>
    <mergeCell ref="K28:O28"/>
    <mergeCell ref="K32:O32"/>
    <mergeCell ref="K24:O24"/>
    <mergeCell ref="K25:O25"/>
    <mergeCell ref="K29:O29"/>
    <mergeCell ref="K30:O30"/>
    <mergeCell ref="C33:G33"/>
    <mergeCell ref="K33:O33"/>
    <mergeCell ref="C35:G35"/>
    <mergeCell ref="K35:O35"/>
    <mergeCell ref="T33:X33"/>
    <mergeCell ref="T34:X34"/>
    <mergeCell ref="K34:O34"/>
    <mergeCell ref="C26:G26"/>
    <mergeCell ref="C27:G27"/>
    <mergeCell ref="C28:G28"/>
    <mergeCell ref="C29:G29"/>
    <mergeCell ref="C30:G30"/>
    <mergeCell ref="C32:G32"/>
    <mergeCell ref="C18:J18"/>
    <mergeCell ref="C19:J19"/>
    <mergeCell ref="T31:X31"/>
    <mergeCell ref="T32:X32"/>
    <mergeCell ref="C23:G23"/>
    <mergeCell ref="C21:G21"/>
    <mergeCell ref="K13:S13"/>
    <mergeCell ref="K14:S14"/>
    <mergeCell ref="K15:S15"/>
    <mergeCell ref="K16:S16"/>
    <mergeCell ref="K17:S17"/>
    <mergeCell ref="K18:S18"/>
  </mergeCells>
  <hyperlinks>
    <hyperlink ref="T32" r:id="rId1" xr:uid="{00000000-0004-0000-0400-000000000000}"/>
    <hyperlink ref="K32" r:id="rId2" xr:uid="{00000000-0004-0000-0400-000001000000}"/>
    <hyperlink ref="C32" r:id="rId3" xr:uid="{00000000-0004-0000-0400-000002000000}"/>
    <hyperlink ref="AE32" r:id="rId4" xr:uid="{00000000-0004-0000-0400-000003000000}"/>
    <hyperlink ref="AF32" r:id="rId5" xr:uid="{00000000-0004-0000-0400-000006000000}"/>
    <hyperlink ref="AH32" r:id="rId6" xr:uid="{C9DEC430-0AA0-4703-8117-7593D20E624C}"/>
    <hyperlink ref="P32" r:id="rId7" xr:uid="{68369909-20FE-4826-BF07-774B2BA1EAF6}"/>
    <hyperlink ref="Q32" r:id="rId8" xr:uid="{928153FE-F73D-4BE1-AC1A-BFDE21D80407}"/>
    <hyperlink ref="I32" r:id="rId9" xr:uid="{35CE9EDF-91DE-4552-A77D-C1936B105840}"/>
    <hyperlink ref="J32" r:id="rId10" xr:uid="{9C161F16-FEC0-4632-AA65-ACEE8173CD74}"/>
    <hyperlink ref="Y32" r:id="rId11" xr:uid="{7C994E98-D68D-4437-89B4-B5F15D3B2DB4}"/>
    <hyperlink ref="AG32" r:id="rId12" xr:uid="{EF6AAFD4-AC0A-429C-8F68-D6F89314F867}"/>
    <hyperlink ref="H32" r:id="rId13" xr:uid="{A39C5505-F4BF-493A-BCA9-8159FB4D6E47}"/>
    <hyperlink ref="AI32" r:id="rId14" xr:uid="{1B50F0CA-DA58-45E4-9DE0-F2AA6D3C8430}"/>
    <hyperlink ref="AJ32" r:id="rId15" xr:uid="{CD9DC47A-0EE3-49F3-8B7E-DA9146D32900}"/>
    <hyperlink ref="S32" r:id="rId16" xr:uid="{B2789872-8028-4DBA-84C6-1C450579E855}"/>
    <hyperlink ref="Z32" r:id="rId17" xr:uid="{C44C9C01-C26B-4535-858E-3E00D2A257C5}"/>
    <hyperlink ref="R32" r:id="rId18" xr:uid="{853C9188-4736-40DF-A82E-197F65129510}"/>
  </hyperlinks>
  <pageMargins left="0.25" right="0.25" top="0.75" bottom="0.75" header="0.3" footer="0.3"/>
  <pageSetup paperSize="8" scale="35" pageOrder="overThenDown" orientation="landscape" cellComments="asDisplayed" r:id="rId19"/>
  <drawing r:id="rId2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K43"/>
  <sheetViews>
    <sheetView showGridLines="0" zoomScale="60" zoomScaleNormal="60" workbookViewId="0">
      <selection activeCell="D25" sqref="D25"/>
    </sheetView>
  </sheetViews>
  <sheetFormatPr defaultRowHeight="14.5"/>
  <cols>
    <col min="1" max="1" width="4.453125" customWidth="1"/>
    <col min="2" max="2" width="78" customWidth="1"/>
    <col min="3" max="3" width="34.6328125" customWidth="1"/>
    <col min="4" max="4" width="44.6328125" customWidth="1"/>
    <col min="5" max="5" width="57" customWidth="1"/>
    <col min="7" max="7" width="9.36328125" style="10"/>
    <col min="9" max="9" width="76.36328125" customWidth="1"/>
    <col min="10" max="10" width="47.6328125" customWidth="1"/>
    <col min="11" max="11" width="41.453125" customWidth="1"/>
  </cols>
  <sheetData>
    <row r="1" spans="2:11" ht="25.5" customHeight="1"/>
    <row r="2" spans="2:11" ht="47.25" customHeight="1">
      <c r="B2" s="1213" t="str">
        <f>[1]Cholera!B2</f>
        <v>ON THE                              MENU</v>
      </c>
      <c r="C2" s="1213"/>
      <c r="D2" s="1213"/>
      <c r="E2" s="1213"/>
      <c r="F2" s="13"/>
      <c r="G2" s="19"/>
      <c r="H2" s="13"/>
      <c r="I2" s="17" t="str">
        <f>[1]Cholera!P2</f>
        <v>OTHER PREQUALIFIED VACCINES NOT ON THE GAVI MENU</v>
      </c>
      <c r="J2" s="17"/>
    </row>
    <row r="3" spans="2:11" ht="15" customHeight="1">
      <c r="I3" s="1162" t="str">
        <f>[1]Cholera!P3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J3" s="1162"/>
    </row>
    <row r="4" spans="2:11" s="34" customFormat="1" ht="18.5">
      <c r="B4" s="1162" t="str">
        <f>[1]Cholera!B4</f>
        <v xml:space="preserve">The vaccines listed below are currently offered by Gavi and listed in the country application portal.   
</v>
      </c>
      <c r="C4" s="1162"/>
      <c r="D4" s="1162"/>
      <c r="E4" s="1162"/>
      <c r="G4" s="35"/>
      <c r="I4" s="1162"/>
      <c r="J4" s="1162"/>
    </row>
    <row r="5" spans="2:11" s="34" customFormat="1" ht="18.5">
      <c r="B5" s="1162"/>
      <c r="C5" s="1162"/>
      <c r="D5" s="1162"/>
      <c r="E5" s="1162"/>
      <c r="G5" s="35"/>
      <c r="I5" s="1162"/>
      <c r="J5" s="1162"/>
    </row>
    <row r="6" spans="2:11" s="34" customFormat="1" ht="19" thickBot="1">
      <c r="G6" s="35"/>
    </row>
    <row r="7" spans="2:11" s="34" customFormat="1" ht="21">
      <c r="B7" s="156" t="s">
        <v>16</v>
      </c>
      <c r="C7" s="1477" t="s">
        <v>299</v>
      </c>
      <c r="D7" s="1352"/>
      <c r="E7" s="1353"/>
      <c r="G7" s="35"/>
      <c r="I7" s="20" t="s">
        <v>16</v>
      </c>
      <c r="J7" s="1475" t="str">
        <f>C7</f>
        <v>Japanese Encephalitis</v>
      </c>
      <c r="K7" s="1476"/>
    </row>
    <row r="8" spans="2:11" s="34" customFormat="1" ht="51" customHeight="1">
      <c r="B8" s="88" t="s">
        <v>18</v>
      </c>
      <c r="C8" s="432" t="s">
        <v>300</v>
      </c>
      <c r="D8" s="432" t="s">
        <v>300</v>
      </c>
      <c r="E8" s="451" t="str">
        <f>J8</f>
        <v>Japanese Encephalitis Vaccine Live (SA14-14-2)</v>
      </c>
      <c r="G8" s="35"/>
      <c r="I8" s="21" t="s">
        <v>18</v>
      </c>
      <c r="J8" s="180" t="s">
        <v>301</v>
      </c>
      <c r="K8" s="870" t="s">
        <v>302</v>
      </c>
    </row>
    <row r="9" spans="2:11" s="34" customFormat="1" ht="39.5">
      <c r="B9" s="30" t="s">
        <v>25</v>
      </c>
      <c r="C9" s="433" t="s">
        <v>303</v>
      </c>
      <c r="D9" s="433" t="s">
        <v>304</v>
      </c>
      <c r="E9" s="462" t="s">
        <v>305</v>
      </c>
      <c r="G9" s="35"/>
      <c r="I9" s="31" t="s">
        <v>25</v>
      </c>
      <c r="J9" s="157" t="s">
        <v>306</v>
      </c>
      <c r="K9" s="871" t="s">
        <v>307</v>
      </c>
    </row>
    <row r="10" spans="2:11" s="34" customFormat="1" ht="21">
      <c r="B10" s="281" t="s">
        <v>1050</v>
      </c>
      <c r="C10" s="432" t="s">
        <v>32</v>
      </c>
      <c r="D10" s="432" t="s">
        <v>32</v>
      </c>
      <c r="E10" s="451" t="s">
        <v>30</v>
      </c>
      <c r="G10" s="35"/>
      <c r="I10" s="865" t="s">
        <v>1050</v>
      </c>
      <c r="J10" s="181" t="s">
        <v>32</v>
      </c>
      <c r="K10" s="877" t="s">
        <v>32</v>
      </c>
    </row>
    <row r="11" spans="2:11" s="34" customFormat="1" ht="18.5">
      <c r="B11" s="280" t="s">
        <v>35</v>
      </c>
      <c r="C11" s="844" t="s">
        <v>308</v>
      </c>
      <c r="D11" s="844" t="s">
        <v>308</v>
      </c>
      <c r="E11" s="452" t="s">
        <v>308</v>
      </c>
      <c r="G11" s="35"/>
      <c r="I11" s="866" t="s">
        <v>199</v>
      </c>
      <c r="J11" s="181" t="s">
        <v>32</v>
      </c>
      <c r="K11" s="877" t="s">
        <v>308</v>
      </c>
    </row>
    <row r="12" spans="2:11" s="34" customFormat="1" ht="37">
      <c r="B12" s="281" t="s">
        <v>36</v>
      </c>
      <c r="C12" s="434" t="s">
        <v>309</v>
      </c>
      <c r="D12" s="434" t="s">
        <v>309</v>
      </c>
      <c r="E12" s="453" t="s">
        <v>310</v>
      </c>
      <c r="G12" s="35"/>
      <c r="I12" s="865" t="s">
        <v>36</v>
      </c>
      <c r="J12" s="12" t="s">
        <v>311</v>
      </c>
      <c r="K12" s="25">
        <f>L12</f>
        <v>0</v>
      </c>
    </row>
    <row r="13" spans="2:11" s="34" customFormat="1" ht="21">
      <c r="B13" s="1093" t="s">
        <v>1056</v>
      </c>
      <c r="C13" s="864" t="s">
        <v>32</v>
      </c>
      <c r="D13" s="864" t="s">
        <v>32</v>
      </c>
      <c r="E13" s="863">
        <v>0.44700000000000001</v>
      </c>
      <c r="G13" s="35"/>
      <c r="I13" s="867" t="s">
        <v>1056</v>
      </c>
      <c r="J13" s="72" t="s">
        <v>32</v>
      </c>
      <c r="K13" s="872">
        <v>4.3</v>
      </c>
    </row>
    <row r="14" spans="2:11" s="34" customFormat="1" ht="18.5">
      <c r="B14" s="396" t="s">
        <v>42</v>
      </c>
      <c r="C14" s="447">
        <v>2</v>
      </c>
      <c r="D14" s="447">
        <v>2</v>
      </c>
      <c r="E14" s="463">
        <v>1</v>
      </c>
      <c r="G14" s="35"/>
      <c r="I14" s="867" t="s">
        <v>42</v>
      </c>
      <c r="J14" s="154"/>
      <c r="K14" s="873">
        <v>1</v>
      </c>
    </row>
    <row r="15" spans="2:11" s="34" customFormat="1" ht="21">
      <c r="B15" s="397" t="s">
        <v>1057</v>
      </c>
      <c r="C15" s="864" t="s">
        <v>32</v>
      </c>
      <c r="D15" s="864" t="s">
        <v>32</v>
      </c>
      <c r="E15" s="464">
        <f>E13</f>
        <v>0.44700000000000001</v>
      </c>
      <c r="G15" s="35"/>
      <c r="I15" s="868" t="s">
        <v>1057</v>
      </c>
      <c r="J15" s="72" t="s">
        <v>32</v>
      </c>
      <c r="K15" s="874">
        <f t="shared" ref="K15" si="0">K14*K13</f>
        <v>4.3</v>
      </c>
    </row>
    <row r="16" spans="2:11" s="34" customFormat="1" ht="21">
      <c r="B16" s="397" t="s">
        <v>312</v>
      </c>
      <c r="C16" s="448">
        <v>0.05</v>
      </c>
      <c r="D16" s="448">
        <v>0.1</v>
      </c>
      <c r="E16" s="454">
        <v>0.1</v>
      </c>
      <c r="G16" s="35"/>
      <c r="I16" s="868" t="s">
        <v>106</v>
      </c>
      <c r="J16" s="72" t="s">
        <v>32</v>
      </c>
      <c r="K16" s="875">
        <v>0.1</v>
      </c>
    </row>
    <row r="17" spans="2:11" s="34" customFormat="1" ht="21">
      <c r="B17" s="397" t="s">
        <v>107</v>
      </c>
      <c r="C17" s="449">
        <v>0.05</v>
      </c>
      <c r="D17" s="449">
        <v>0.1</v>
      </c>
      <c r="E17" s="465">
        <v>0.1</v>
      </c>
      <c r="G17" s="35"/>
      <c r="I17" s="868" t="s">
        <v>107</v>
      </c>
      <c r="J17" s="72" t="s">
        <v>32</v>
      </c>
      <c r="K17" s="875">
        <v>0.1</v>
      </c>
    </row>
    <row r="18" spans="2:11" s="34" customFormat="1" ht="24.75" customHeight="1">
      <c r="B18" s="397" t="s">
        <v>1053</v>
      </c>
      <c r="C18" s="864" t="s">
        <v>32</v>
      </c>
      <c r="D18" s="864" t="s">
        <v>32</v>
      </c>
      <c r="E18" s="455">
        <f t="shared" ref="E18" si="1">E15/(1-E17)</f>
        <v>0.49666666666666665</v>
      </c>
      <c r="G18" s="35"/>
      <c r="I18" s="868" t="s">
        <v>1053</v>
      </c>
      <c r="J18" s="72" t="s">
        <v>32</v>
      </c>
      <c r="K18" s="883">
        <f t="shared" ref="K18" si="2">K15/(1-K17)</f>
        <v>4.7777777777777777</v>
      </c>
    </row>
    <row r="19" spans="2:11" s="34" customFormat="1" ht="45" customHeight="1">
      <c r="B19" s="68" t="s">
        <v>47</v>
      </c>
      <c r="C19" s="435" t="s">
        <v>313</v>
      </c>
      <c r="D19" s="435" t="s">
        <v>313</v>
      </c>
      <c r="E19" s="466" t="s">
        <v>314</v>
      </c>
      <c r="G19" s="35"/>
      <c r="I19" s="869" t="s">
        <v>109</v>
      </c>
      <c r="J19" s="158" t="s">
        <v>314</v>
      </c>
      <c r="K19" s="884" t="s">
        <v>315</v>
      </c>
    </row>
    <row r="20" spans="2:11" s="34" customFormat="1" ht="66" customHeight="1">
      <c r="B20" s="68" t="s">
        <v>50</v>
      </c>
      <c r="C20" s="436" t="s">
        <v>316</v>
      </c>
      <c r="D20" s="436" t="s">
        <v>316</v>
      </c>
      <c r="E20" s="456" t="s">
        <v>317</v>
      </c>
      <c r="G20" s="35"/>
      <c r="I20" s="103" t="s">
        <v>50</v>
      </c>
      <c r="J20" s="32" t="s">
        <v>318</v>
      </c>
      <c r="K20" s="885" t="s">
        <v>319</v>
      </c>
    </row>
    <row r="21" spans="2:11" s="34" customFormat="1" ht="21">
      <c r="B21" s="4" t="s">
        <v>55</v>
      </c>
      <c r="C21" s="437" t="s">
        <v>227</v>
      </c>
      <c r="D21" s="437" t="s">
        <v>227</v>
      </c>
      <c r="E21" s="457" t="s">
        <v>224</v>
      </c>
      <c r="G21" s="35"/>
      <c r="I21" s="21" t="s">
        <v>55</v>
      </c>
      <c r="J21" s="72" t="s">
        <v>224</v>
      </c>
      <c r="K21" s="876" t="s">
        <v>320</v>
      </c>
    </row>
    <row r="22" spans="2:11" s="34" customFormat="1" ht="21">
      <c r="B22" s="4" t="s">
        <v>58</v>
      </c>
      <c r="C22" s="437" t="s">
        <v>321</v>
      </c>
      <c r="D22" s="437" t="s">
        <v>321</v>
      </c>
      <c r="E22" s="458" t="s">
        <v>322</v>
      </c>
      <c r="G22" s="35"/>
      <c r="I22" s="21" t="s">
        <v>58</v>
      </c>
      <c r="J22" s="12" t="s">
        <v>322</v>
      </c>
      <c r="K22" s="877" t="s">
        <v>323</v>
      </c>
    </row>
    <row r="23" spans="2:11" s="34" customFormat="1" ht="21">
      <c r="B23" s="4" t="s">
        <v>61</v>
      </c>
      <c r="C23" s="438">
        <v>42585</v>
      </c>
      <c r="D23" s="438">
        <v>43375</v>
      </c>
      <c r="E23" s="459">
        <v>41555</v>
      </c>
      <c r="G23" s="35"/>
      <c r="I23" s="21" t="s">
        <v>61</v>
      </c>
      <c r="J23" s="74">
        <v>41556</v>
      </c>
      <c r="K23" s="878">
        <v>41900</v>
      </c>
    </row>
    <row r="24" spans="2:11" s="34" customFormat="1" ht="21">
      <c r="B24" s="4" t="s">
        <v>62</v>
      </c>
      <c r="C24" s="437" t="s">
        <v>116</v>
      </c>
      <c r="D24" s="437" t="s">
        <v>116</v>
      </c>
      <c r="E24" s="458" t="s">
        <v>324</v>
      </c>
      <c r="G24" s="35"/>
      <c r="I24" s="21" t="s">
        <v>62</v>
      </c>
      <c r="J24" s="12" t="s">
        <v>324</v>
      </c>
      <c r="K24" s="877" t="s">
        <v>324</v>
      </c>
    </row>
    <row r="25" spans="2:11" s="34" customFormat="1" ht="148">
      <c r="B25" s="4" t="s">
        <v>64</v>
      </c>
      <c r="C25" s="434" t="s">
        <v>325</v>
      </c>
      <c r="D25" s="434" t="s">
        <v>325</v>
      </c>
      <c r="E25" s="453" t="s">
        <v>326</v>
      </c>
      <c r="G25" s="35"/>
      <c r="I25" s="21" t="s">
        <v>64</v>
      </c>
      <c r="J25" s="23" t="s">
        <v>327</v>
      </c>
      <c r="K25" s="25" t="s">
        <v>328</v>
      </c>
    </row>
    <row r="26" spans="2:11" s="34" customFormat="1" ht="21">
      <c r="B26" s="4" t="s">
        <v>68</v>
      </c>
      <c r="C26" s="437" t="s">
        <v>329</v>
      </c>
      <c r="D26" s="437" t="s">
        <v>329</v>
      </c>
      <c r="E26" s="458" t="s">
        <v>163</v>
      </c>
      <c r="G26" s="35"/>
      <c r="I26" s="21" t="s">
        <v>68</v>
      </c>
      <c r="J26" s="12" t="s">
        <v>330</v>
      </c>
      <c r="K26" s="877" t="s">
        <v>257</v>
      </c>
    </row>
    <row r="27" spans="2:11" s="34" customFormat="1" ht="21">
      <c r="B27" s="4" t="s">
        <v>75</v>
      </c>
      <c r="C27" s="434" t="s">
        <v>331</v>
      </c>
      <c r="D27" s="434" t="s">
        <v>332</v>
      </c>
      <c r="E27" s="458" t="s">
        <v>333</v>
      </c>
      <c r="G27" s="35"/>
      <c r="I27" s="21" t="s">
        <v>75</v>
      </c>
      <c r="J27" s="12" t="s">
        <v>334</v>
      </c>
      <c r="K27" s="877" t="s">
        <v>335</v>
      </c>
    </row>
    <row r="28" spans="2:11" s="34" customFormat="1" ht="21">
      <c r="B28" s="4" t="s">
        <v>77</v>
      </c>
      <c r="C28" s="437" t="s">
        <v>172</v>
      </c>
      <c r="D28" s="437" t="s">
        <v>172</v>
      </c>
      <c r="E28" s="458" t="s">
        <v>172</v>
      </c>
      <c r="G28" s="35"/>
      <c r="I28" s="21" t="s">
        <v>77</v>
      </c>
      <c r="J28" s="12" t="s">
        <v>172</v>
      </c>
      <c r="K28" s="877" t="s">
        <v>172</v>
      </c>
    </row>
    <row r="29" spans="2:11" s="34" customFormat="1" ht="166.5">
      <c r="B29" s="4" t="s">
        <v>80</v>
      </c>
      <c r="C29" s="437" t="s">
        <v>32</v>
      </c>
      <c r="D29" s="434" t="s">
        <v>336</v>
      </c>
      <c r="E29" s="453" t="s">
        <v>337</v>
      </c>
      <c r="G29" s="35"/>
      <c r="I29" s="21" t="s">
        <v>80</v>
      </c>
      <c r="J29" s="23" t="s">
        <v>32</v>
      </c>
      <c r="K29" s="25" t="s">
        <v>338</v>
      </c>
    </row>
    <row r="30" spans="2:11" s="34" customFormat="1" ht="18.5">
      <c r="B30" s="4" t="s">
        <v>82</v>
      </c>
      <c r="C30" s="437" t="s">
        <v>32</v>
      </c>
      <c r="D30" s="437" t="s">
        <v>32</v>
      </c>
      <c r="E30" s="458" t="s">
        <v>32</v>
      </c>
      <c r="G30" s="35"/>
      <c r="I30" s="21" t="s">
        <v>82</v>
      </c>
      <c r="J30" s="23" t="s">
        <v>32</v>
      </c>
      <c r="K30" s="877" t="s">
        <v>32</v>
      </c>
    </row>
    <row r="31" spans="2:11" s="34" customFormat="1" ht="66" customHeight="1">
      <c r="B31" s="5" t="s">
        <v>83</v>
      </c>
      <c r="C31" s="845" t="s">
        <v>339</v>
      </c>
      <c r="D31" s="845" t="s">
        <v>340</v>
      </c>
      <c r="E31" s="579" t="s">
        <v>341</v>
      </c>
      <c r="G31" s="35"/>
      <c r="I31" s="22" t="s">
        <v>83</v>
      </c>
      <c r="J31" s="580" t="s">
        <v>342</v>
      </c>
      <c r="K31" s="879" t="s">
        <v>343</v>
      </c>
    </row>
    <row r="32" spans="2:11" s="34" customFormat="1" ht="148">
      <c r="B32" s="173" t="s">
        <v>88</v>
      </c>
      <c r="C32" s="823" t="s">
        <v>344</v>
      </c>
      <c r="D32" s="450" t="s">
        <v>344</v>
      </c>
      <c r="E32" s="427" t="s">
        <v>32</v>
      </c>
      <c r="G32" s="35"/>
      <c r="I32" s="170" t="s">
        <v>88</v>
      </c>
      <c r="J32" s="182" t="s">
        <v>32</v>
      </c>
      <c r="K32" s="880" t="s">
        <v>345</v>
      </c>
    </row>
    <row r="33" spans="2:11" s="34" customFormat="1" ht="18.5">
      <c r="B33" s="173" t="s">
        <v>90</v>
      </c>
      <c r="C33" s="846" t="s">
        <v>32</v>
      </c>
      <c r="D33" s="846" t="s">
        <v>32</v>
      </c>
      <c r="E33" s="460" t="s">
        <v>32</v>
      </c>
      <c r="G33" s="35"/>
      <c r="I33" s="170" t="s">
        <v>90</v>
      </c>
      <c r="J33" s="182" t="s">
        <v>32</v>
      </c>
      <c r="K33" s="881" t="s">
        <v>32</v>
      </c>
    </row>
    <row r="34" spans="2:11" s="34" customFormat="1" ht="19" thickBot="1">
      <c r="B34" s="174" t="s">
        <v>92</v>
      </c>
      <c r="C34" s="847" t="s">
        <v>32</v>
      </c>
      <c r="D34" s="847" t="s">
        <v>32</v>
      </c>
      <c r="E34" s="461" t="s">
        <v>32</v>
      </c>
      <c r="G34" s="35"/>
      <c r="I34" s="171" t="s">
        <v>92</v>
      </c>
      <c r="J34" s="183" t="s">
        <v>32</v>
      </c>
      <c r="K34" s="882" t="s">
        <v>32</v>
      </c>
    </row>
    <row r="35" spans="2:11" s="34" customFormat="1" ht="18.5">
      <c r="B35" s="1188"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5" s="1188"/>
      <c r="D35" s="1188"/>
      <c r="E35" s="1188"/>
      <c r="G35" s="35"/>
      <c r="I35" s="77" t="str">
        <f>B35</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6" spans="2:11" s="34" customFormat="1" ht="18.649999999999999" customHeight="1">
      <c r="B36" s="1162" t="str">
        <f>Cholera!B37</f>
        <v>2 Source: UNICEF PRODUCT MENU FOR VACCINES SUPPLIED BY UNICEF FOR GAVI, THE VACCINE ALLIANCE (https://www.unicef.org/supply/media/25621/file/Product-Menu-All-Vaccines-May-2026.pdf)</v>
      </c>
      <c r="C36" s="1162"/>
      <c r="D36" s="1162"/>
      <c r="E36" s="1162"/>
      <c r="G36" s="35"/>
      <c r="I36" s="77" t="str">
        <f>B36</f>
        <v>2 Source: UNICEF PRODUCT MENU FOR VACCINES SUPPLIED BY UNICEF FOR GAVI, THE VACCINE ALLIANCE (https://www.unicef.org/supply/media/25621/file/Product-Menu-All-Vaccines-May-2026.pdf)</v>
      </c>
    </row>
    <row r="37" spans="2:11" s="34" customFormat="1" ht="18.649999999999999" customHeight="1">
      <c r="B37" s="1162" t="str">
        <f>Cholera!B38</f>
        <v>3 Source: WHO position paper: http://www.who.int/immunization/documents/positionpapers/en/</v>
      </c>
      <c r="C37" s="1162"/>
      <c r="D37" s="1162"/>
      <c r="E37" s="1162"/>
      <c r="G37" s="35"/>
      <c r="I37" s="77" t="str">
        <f>B37</f>
        <v>3 Source: WHO position paper: http://www.who.int/immunization/documents/positionpapers/en/</v>
      </c>
    </row>
    <row r="38" spans="2:11" s="34" customFormat="1" ht="18.5">
      <c r="B38" s="1162" t="str">
        <f>Cholera!B39</f>
        <v xml:space="preserve">4 Source: Gavi Secretariat, see definitions tab for details </v>
      </c>
      <c r="C38" s="1162"/>
      <c r="D38" s="1162"/>
      <c r="E38" s="1162"/>
      <c r="G38" s="35"/>
      <c r="I38" s="77" t="str">
        <f>B38</f>
        <v xml:space="preserve">4 Source: Gavi Secretariat, see definitions tab for details </v>
      </c>
    </row>
    <row r="39" spans="2:11" s="34" customFormat="1" ht="18.5">
      <c r="B39" s="1162" t="str">
        <f>Cholera!B40</f>
        <v>5 Source: Review of WHO vaccine wastage rate tool, 2021</v>
      </c>
      <c r="C39" s="1162"/>
      <c r="D39" s="1162"/>
      <c r="E39" s="1162"/>
      <c r="G39" s="35"/>
      <c r="I39" s="77" t="str">
        <f>B39</f>
        <v>5 Source: Review of WHO vaccine wastage rate tool, 2021</v>
      </c>
    </row>
    <row r="40" spans="2:11" s="34" customFormat="1" ht="18.5">
      <c r="B40" s="34" t="s">
        <v>346</v>
      </c>
      <c r="G40" s="35"/>
      <c r="J40" s="95"/>
    </row>
    <row r="41" spans="2:11" s="34" customFormat="1" ht="18.5">
      <c r="B41" s="34" t="s">
        <v>347</v>
      </c>
      <c r="G41" s="35"/>
      <c r="J41" s="79"/>
    </row>
    <row r="42" spans="2:11" s="34" customFormat="1" ht="18.5">
      <c r="B42" s="34" t="s">
        <v>348</v>
      </c>
      <c r="G42" s="35"/>
    </row>
    <row r="43" spans="2:11" s="34" customFormat="1" ht="18.5">
      <c r="G43" s="35"/>
      <c r="J43" s="79"/>
    </row>
  </sheetData>
  <sheetProtection selectLockedCells="1"/>
  <mergeCells count="10">
    <mergeCell ref="B2:E2"/>
    <mergeCell ref="I3:J5"/>
    <mergeCell ref="B4:E5"/>
    <mergeCell ref="C7:E7"/>
    <mergeCell ref="B38:E38"/>
    <mergeCell ref="B39:E39"/>
    <mergeCell ref="B35:E35"/>
    <mergeCell ref="B36:E36"/>
    <mergeCell ref="B37:E37"/>
    <mergeCell ref="J7:K7"/>
  </mergeCells>
  <hyperlinks>
    <hyperlink ref="J31" r:id="rId1" xr:uid="{8D11948B-E672-4796-B4DB-FDA349C1B9FC}"/>
    <hyperlink ref="C31" r:id="rId2" xr:uid="{7CB56C11-A3A2-41A2-BD1A-BEAE0A685271}"/>
    <hyperlink ref="D31" r:id="rId3" xr:uid="{3A778059-FC2F-4608-BC68-09B26591712B}"/>
    <hyperlink ref="E31" r:id="rId4" xr:uid="{77A8A6AA-5857-47FD-ADE5-14384B304754}"/>
    <hyperlink ref="K31" r:id="rId5" xr:uid="{795974CD-57FE-4AD0-B2B3-0C8F2C603DA1}"/>
  </hyperlinks>
  <pageMargins left="0.23622047244094491" right="0.23622047244094491" top="0.74803149606299213" bottom="0.74803149606299213" header="0.31496062992125984" footer="0.31496062992125984"/>
  <pageSetup paperSize="8" scale="35" orientation="landscape" r:id="rId6"/>
  <drawing r:id="rId7"/>
  <legacy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O49"/>
  <sheetViews>
    <sheetView showGridLines="0" zoomScale="60" zoomScaleNormal="60" workbookViewId="0">
      <selection activeCell="B13" sqref="B13"/>
    </sheetView>
  </sheetViews>
  <sheetFormatPr defaultRowHeight="14.5"/>
  <cols>
    <col min="1" max="1" width="6.36328125" customWidth="1"/>
    <col min="2" max="2" width="76.6328125" customWidth="1"/>
    <col min="3" max="4" width="60.54296875" customWidth="1"/>
    <col min="5" max="5" width="43.36328125" customWidth="1"/>
    <col min="6" max="6" width="34.6328125" customWidth="1"/>
    <col min="7" max="7" width="39.6328125" customWidth="1"/>
    <col min="8" max="8" width="36.6328125" customWidth="1"/>
    <col min="10" max="10" width="9.36328125" style="10"/>
    <col min="12" max="12" width="76.453125" customWidth="1"/>
    <col min="13" max="13" width="46.453125" customWidth="1"/>
    <col min="14" max="14" width="46.6328125" customWidth="1"/>
    <col min="15" max="15" width="37" customWidth="1"/>
  </cols>
  <sheetData>
    <row r="1" spans="2:15" ht="16.5" customHeight="1"/>
    <row r="2" spans="2:15" ht="47.25" customHeight="1">
      <c r="B2" s="1213" t="str">
        <f>[2]Cholera!B2</f>
        <v>ON THE                              MENU</v>
      </c>
      <c r="C2" s="1213"/>
      <c r="D2" s="1213"/>
      <c r="E2" s="1213"/>
      <c r="F2" s="1213"/>
      <c r="G2" s="266"/>
      <c r="H2" s="266"/>
      <c r="L2" s="1184" t="str">
        <f>[2]Cholera!P2</f>
        <v>OTHER PREQUALIFIED VACCINES NOT ON THE GAVI MENU</v>
      </c>
      <c r="M2" s="1184"/>
      <c r="N2" s="1184"/>
      <c r="O2" s="26"/>
    </row>
    <row r="3" spans="2:15" ht="15" customHeight="1">
      <c r="L3" s="1162" t="str">
        <f>[2]Cholera!P3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M3" s="1162"/>
      <c r="N3" s="1162"/>
      <c r="O3" s="1162"/>
    </row>
    <row r="4" spans="2:15" s="34" customFormat="1" ht="30" customHeight="1">
      <c r="B4" s="1162" t="str">
        <f>[2]Cholera!B4</f>
        <v xml:space="preserve">The vaccines listed below are currently offered by Gavi and listed in the country application portal.   
</v>
      </c>
      <c r="C4" s="1162"/>
      <c r="D4" s="1162"/>
      <c r="E4" s="1162"/>
      <c r="F4" s="346"/>
      <c r="G4" s="346"/>
      <c r="H4" s="346"/>
      <c r="J4" s="35"/>
      <c r="L4" s="1162"/>
      <c r="M4" s="1162"/>
      <c r="N4" s="1162"/>
      <c r="O4" s="1162"/>
    </row>
    <row r="5" spans="2:15" s="34" customFormat="1" ht="18.5">
      <c r="B5" s="1162"/>
      <c r="C5" s="1162"/>
      <c r="D5" s="1162"/>
      <c r="E5" s="1162"/>
      <c r="F5" s="346"/>
      <c r="G5" s="346"/>
      <c r="H5" s="346"/>
      <c r="J5" s="35"/>
      <c r="L5" s="380"/>
      <c r="M5" s="380"/>
      <c r="N5" s="380"/>
      <c r="O5" s="92"/>
    </row>
    <row r="6" spans="2:15" s="34" customFormat="1" ht="19" thickBot="1">
      <c r="E6" s="94"/>
      <c r="F6" s="94"/>
      <c r="G6" s="94"/>
      <c r="H6" s="94"/>
      <c r="J6" s="35"/>
      <c r="L6" s="390"/>
      <c r="M6" s="390"/>
      <c r="N6" s="390"/>
      <c r="O6" s="390"/>
    </row>
    <row r="7" spans="2:15" s="34" customFormat="1" ht="21" customHeight="1">
      <c r="B7" s="3" t="s">
        <v>16</v>
      </c>
      <c r="C7" s="1168" t="s">
        <v>349</v>
      </c>
      <c r="D7" s="1169"/>
      <c r="E7" s="1169"/>
      <c r="F7" s="1169"/>
      <c r="G7" s="1169"/>
      <c r="H7" s="1170"/>
      <c r="J7" s="35"/>
      <c r="L7" s="14" t="s">
        <v>16</v>
      </c>
      <c r="M7" s="1497" t="s">
        <v>349</v>
      </c>
      <c r="N7" s="1498"/>
      <c r="O7" s="1499"/>
    </row>
    <row r="8" spans="2:15" s="34" customFormat="1" ht="21" customHeight="1">
      <c r="B8" s="4" t="s">
        <v>18</v>
      </c>
      <c r="C8" s="1165" t="s">
        <v>349</v>
      </c>
      <c r="D8" s="1166"/>
      <c r="E8" s="1166"/>
      <c r="F8" s="1166"/>
      <c r="G8" s="1166"/>
      <c r="H8" s="1171"/>
      <c r="J8" s="35"/>
      <c r="L8" s="15" t="s">
        <v>18</v>
      </c>
      <c r="M8" s="1478" t="s">
        <v>349</v>
      </c>
      <c r="N8" s="1479"/>
      <c r="O8" s="1480"/>
    </row>
    <row r="9" spans="2:15" s="34" customFormat="1" ht="68.25" customHeight="1">
      <c r="B9" s="30" t="s">
        <v>25</v>
      </c>
      <c r="C9" s="1481" t="s">
        <v>350</v>
      </c>
      <c r="D9" s="1482"/>
      <c r="E9" s="1345" t="s">
        <v>351</v>
      </c>
      <c r="F9" s="1345"/>
      <c r="G9" s="1345"/>
      <c r="H9" s="1483"/>
      <c r="J9" s="35"/>
      <c r="L9" s="1008" t="s">
        <v>130</v>
      </c>
      <c r="M9" s="45" t="s">
        <v>352</v>
      </c>
      <c r="N9" s="46" t="s">
        <v>353</v>
      </c>
      <c r="O9" s="47" t="s">
        <v>354</v>
      </c>
    </row>
    <row r="10" spans="2:15" s="34" customFormat="1" ht="21" customHeight="1">
      <c r="B10" s="1009" t="s">
        <v>1050</v>
      </c>
      <c r="C10" s="1488" t="s">
        <v>30</v>
      </c>
      <c r="D10" s="1489"/>
      <c r="E10" s="1490" t="s">
        <v>30</v>
      </c>
      <c r="F10" s="1490"/>
      <c r="G10" s="1490"/>
      <c r="H10" s="1491"/>
      <c r="J10" s="35"/>
      <c r="L10" s="592" t="s">
        <v>1060</v>
      </c>
      <c r="M10" s="49" t="s">
        <v>32</v>
      </c>
      <c r="N10" s="50" t="s">
        <v>32</v>
      </c>
      <c r="O10" s="51" t="s">
        <v>32</v>
      </c>
    </row>
    <row r="11" spans="2:15" s="34" customFormat="1" ht="45" customHeight="1">
      <c r="B11" s="280" t="s">
        <v>35</v>
      </c>
      <c r="C11" s="257" t="s">
        <v>355</v>
      </c>
      <c r="D11" s="258" t="s">
        <v>356</v>
      </c>
      <c r="E11" s="1492" t="s">
        <v>355</v>
      </c>
      <c r="F11" s="1493"/>
      <c r="G11" s="1494" t="s">
        <v>356</v>
      </c>
      <c r="H11" s="1495"/>
      <c r="J11" s="35"/>
      <c r="L11" s="724" t="s">
        <v>35</v>
      </c>
      <c r="M11" s="49" t="s">
        <v>32</v>
      </c>
      <c r="N11" s="50" t="s">
        <v>32</v>
      </c>
      <c r="O11" s="51" t="s">
        <v>32</v>
      </c>
    </row>
    <row r="12" spans="2:15" s="34" customFormat="1" ht="39.75" customHeight="1">
      <c r="B12" s="281" t="s">
        <v>36</v>
      </c>
      <c r="C12" s="446" t="s">
        <v>357</v>
      </c>
      <c r="D12" s="445" t="s">
        <v>358</v>
      </c>
      <c r="E12" s="1335" t="s">
        <v>357</v>
      </c>
      <c r="F12" s="1137"/>
      <c r="G12" s="1135" t="s">
        <v>358</v>
      </c>
      <c r="H12" s="1136"/>
      <c r="J12" s="35"/>
      <c r="L12" s="592" t="s">
        <v>36</v>
      </c>
      <c r="M12" s="53" t="s">
        <v>358</v>
      </c>
      <c r="N12" s="54" t="s">
        <v>358</v>
      </c>
      <c r="O12" s="58" t="s">
        <v>358</v>
      </c>
    </row>
    <row r="13" spans="2:15" s="34" customFormat="1" ht="21">
      <c r="B13" s="549" t="s">
        <v>1056</v>
      </c>
      <c r="C13" s="1010">
        <v>0.62</v>
      </c>
      <c r="D13" s="1011">
        <v>0.62</v>
      </c>
      <c r="E13" s="1182">
        <v>0.41</v>
      </c>
      <c r="F13" s="1496"/>
      <c r="G13" s="1182">
        <v>0.41</v>
      </c>
      <c r="H13" s="1496"/>
      <c r="J13" s="35"/>
      <c r="K13" s="67"/>
      <c r="L13" s="720" t="s">
        <v>1056</v>
      </c>
      <c r="M13" s="110" t="s">
        <v>32</v>
      </c>
      <c r="N13" s="111" t="s">
        <v>32</v>
      </c>
      <c r="O13" s="98" t="s">
        <v>32</v>
      </c>
    </row>
    <row r="14" spans="2:15" s="34" customFormat="1" ht="18.5">
      <c r="B14" s="396" t="s">
        <v>42</v>
      </c>
      <c r="C14" s="246">
        <v>2</v>
      </c>
      <c r="D14" s="247">
        <v>1</v>
      </c>
      <c r="E14" s="1485">
        <v>2</v>
      </c>
      <c r="F14" s="1486"/>
      <c r="G14" s="1485">
        <v>1</v>
      </c>
      <c r="H14" s="1487"/>
      <c r="J14" s="35"/>
      <c r="K14" s="67"/>
      <c r="L14" s="720" t="s">
        <v>42</v>
      </c>
      <c r="M14" s="152">
        <v>1</v>
      </c>
      <c r="N14" s="153">
        <v>1</v>
      </c>
      <c r="O14" s="151">
        <v>1</v>
      </c>
    </row>
    <row r="15" spans="2:15" s="34" customFormat="1" ht="21">
      <c r="B15" s="550" t="s">
        <v>1061</v>
      </c>
      <c r="C15" s="782">
        <f>C13*C14</f>
        <v>1.24</v>
      </c>
      <c r="D15" s="783">
        <f>D13*D14</f>
        <v>0.62</v>
      </c>
      <c r="E15" s="1182">
        <f>E13*E14</f>
        <v>0.82</v>
      </c>
      <c r="F15" s="1496"/>
      <c r="G15" s="1182">
        <f>G14*G13</f>
        <v>0.41</v>
      </c>
      <c r="H15" s="1183"/>
      <c r="J15" s="35"/>
      <c r="K15" s="112"/>
      <c r="L15" s="737" t="s">
        <v>1057</v>
      </c>
      <c r="M15" s="110" t="s">
        <v>32</v>
      </c>
      <c r="N15" s="111" t="s">
        <v>32</v>
      </c>
      <c r="O15" s="98" t="s">
        <v>32</v>
      </c>
    </row>
    <row r="16" spans="2:15" s="34" customFormat="1" ht="21">
      <c r="B16" s="397" t="s">
        <v>106</v>
      </c>
      <c r="C16" s="248" t="s">
        <v>359</v>
      </c>
      <c r="D16" s="249">
        <v>0.1</v>
      </c>
      <c r="E16" s="1444">
        <f>(100-(100/1.67))/100</f>
        <v>0.40119760479041916</v>
      </c>
      <c r="F16" s="1484"/>
      <c r="G16" s="1444">
        <f>(100-(100/1.11))/100</f>
        <v>9.9099099099099142E-2</v>
      </c>
      <c r="H16" s="1206"/>
      <c r="J16" s="35"/>
      <c r="K16" s="67"/>
      <c r="L16" s="737" t="s">
        <v>106</v>
      </c>
      <c r="M16" s="113" t="s">
        <v>32</v>
      </c>
      <c r="N16" s="114" t="s">
        <v>32</v>
      </c>
      <c r="O16" s="99" t="s">
        <v>32</v>
      </c>
    </row>
    <row r="17" spans="2:15" s="34" customFormat="1" ht="21">
      <c r="B17" s="397" t="s">
        <v>107</v>
      </c>
      <c r="C17" s="248">
        <v>0.3</v>
      </c>
      <c r="D17" s="249">
        <v>0.1</v>
      </c>
      <c r="E17" s="1505">
        <v>0.4</v>
      </c>
      <c r="F17" s="1506"/>
      <c r="G17" s="1505">
        <v>0.1</v>
      </c>
      <c r="H17" s="1507"/>
      <c r="J17" s="35"/>
      <c r="L17" s="737" t="s">
        <v>107</v>
      </c>
      <c r="M17" s="115" t="s">
        <v>32</v>
      </c>
      <c r="N17" s="116" t="s">
        <v>32</v>
      </c>
      <c r="O17" s="100" t="s">
        <v>32</v>
      </c>
    </row>
    <row r="18" spans="2:15" s="34" customFormat="1" ht="21">
      <c r="B18" s="550" t="s">
        <v>1062</v>
      </c>
      <c r="C18" s="782">
        <f>C15/(1-C17)</f>
        <v>1.7714285714285716</v>
      </c>
      <c r="D18" s="783">
        <f>D15/(1-D17)</f>
        <v>0.68888888888888888</v>
      </c>
      <c r="E18" s="1503">
        <f>E15/(1-E17)</f>
        <v>1.3666666666666667</v>
      </c>
      <c r="F18" s="1504"/>
      <c r="G18" s="1503">
        <f>G15/(1-G17)</f>
        <v>0.45555555555555549</v>
      </c>
      <c r="H18" s="1509"/>
      <c r="J18" s="35"/>
      <c r="L18" s="737" t="s">
        <v>1033</v>
      </c>
      <c r="M18" s="117" t="s">
        <v>32</v>
      </c>
      <c r="N18" s="118" t="s">
        <v>32</v>
      </c>
      <c r="O18" s="101" t="s">
        <v>32</v>
      </c>
    </row>
    <row r="19" spans="2:15" s="34" customFormat="1" ht="49.5" customHeight="1">
      <c r="B19" s="408" t="s">
        <v>109</v>
      </c>
      <c r="C19" s="367" t="s">
        <v>360</v>
      </c>
      <c r="D19" s="429" t="s">
        <v>360</v>
      </c>
      <c r="E19" s="417" t="s">
        <v>361</v>
      </c>
      <c r="F19" s="467" t="s">
        <v>362</v>
      </c>
      <c r="G19" s="418" t="s">
        <v>361</v>
      </c>
      <c r="H19" s="473" t="s">
        <v>362</v>
      </c>
      <c r="J19" s="35"/>
      <c r="L19" s="611" t="s">
        <v>109</v>
      </c>
      <c r="M19" s="119" t="s">
        <v>363</v>
      </c>
      <c r="N19" s="120" t="s">
        <v>363</v>
      </c>
      <c r="O19" s="105" t="s">
        <v>364</v>
      </c>
    </row>
    <row r="20" spans="2:15" s="34" customFormat="1" ht="59.25" customHeight="1">
      <c r="B20" s="408" t="s">
        <v>111</v>
      </c>
      <c r="C20" s="259" t="s">
        <v>365</v>
      </c>
      <c r="D20" s="243" t="s">
        <v>365</v>
      </c>
      <c r="E20" s="416" t="s">
        <v>365</v>
      </c>
      <c r="F20" s="468" t="s">
        <v>366</v>
      </c>
      <c r="G20" s="444" t="s">
        <v>365</v>
      </c>
      <c r="H20" s="474" t="s">
        <v>366</v>
      </c>
      <c r="J20" s="35"/>
      <c r="L20" s="69" t="s">
        <v>50</v>
      </c>
      <c r="M20" s="119" t="s">
        <v>365</v>
      </c>
      <c r="N20" s="120" t="s">
        <v>365</v>
      </c>
      <c r="O20" s="105" t="s">
        <v>366</v>
      </c>
    </row>
    <row r="21" spans="2:15" s="34" customFormat="1" ht="21">
      <c r="B21" s="4" t="s">
        <v>55</v>
      </c>
      <c r="C21" s="428" t="s">
        <v>227</v>
      </c>
      <c r="D21" s="425" t="s">
        <v>227</v>
      </c>
      <c r="E21" s="421" t="s">
        <v>227</v>
      </c>
      <c r="F21" s="469" t="s">
        <v>367</v>
      </c>
      <c r="G21" s="422" t="s">
        <v>227</v>
      </c>
      <c r="H21" s="475" t="s">
        <v>367</v>
      </c>
      <c r="J21" s="35"/>
      <c r="L21" s="15" t="s">
        <v>55</v>
      </c>
      <c r="M21" s="44" t="s">
        <v>227</v>
      </c>
      <c r="N21" s="48" t="s">
        <v>227</v>
      </c>
      <c r="O21" s="40" t="s">
        <v>367</v>
      </c>
    </row>
    <row r="22" spans="2:15" s="34" customFormat="1" ht="21">
      <c r="B22" s="4" t="s">
        <v>58</v>
      </c>
      <c r="C22" s="428" t="s">
        <v>234</v>
      </c>
      <c r="D22" s="425" t="s">
        <v>234</v>
      </c>
      <c r="E22" s="420" t="s">
        <v>234</v>
      </c>
      <c r="F22" s="469" t="s">
        <v>368</v>
      </c>
      <c r="G22" s="439" t="s">
        <v>234</v>
      </c>
      <c r="H22" s="475" t="s">
        <v>368</v>
      </c>
      <c r="J22" s="35"/>
      <c r="L22" s="15" t="s">
        <v>58</v>
      </c>
      <c r="M22" s="44" t="s">
        <v>234</v>
      </c>
      <c r="N22" s="48" t="s">
        <v>234</v>
      </c>
      <c r="O22" s="40" t="s">
        <v>368</v>
      </c>
    </row>
    <row r="23" spans="2:15" s="34" customFormat="1" ht="21">
      <c r="B23" s="4" t="s">
        <v>61</v>
      </c>
      <c r="C23" s="430">
        <v>34015</v>
      </c>
      <c r="D23" s="426">
        <v>34015</v>
      </c>
      <c r="E23" s="419">
        <v>34015</v>
      </c>
      <c r="F23" s="470">
        <v>35529</v>
      </c>
      <c r="G23" s="443">
        <v>34015</v>
      </c>
      <c r="H23" s="476">
        <v>35529</v>
      </c>
      <c r="J23" s="35"/>
      <c r="L23" s="15" t="s">
        <v>61</v>
      </c>
      <c r="M23" s="121">
        <v>34015</v>
      </c>
      <c r="N23" s="122">
        <v>34015</v>
      </c>
      <c r="O23" s="107">
        <v>38964</v>
      </c>
    </row>
    <row r="24" spans="2:15" s="34" customFormat="1" ht="21">
      <c r="B24" s="4" t="s">
        <v>62</v>
      </c>
      <c r="C24" s="428" t="s">
        <v>324</v>
      </c>
      <c r="D24" s="425" t="s">
        <v>324</v>
      </c>
      <c r="E24" s="420" t="s">
        <v>324</v>
      </c>
      <c r="F24" s="469" t="s">
        <v>324</v>
      </c>
      <c r="G24" s="439" t="s">
        <v>324</v>
      </c>
      <c r="H24" s="475" t="s">
        <v>324</v>
      </c>
      <c r="J24" s="35"/>
      <c r="L24" s="15" t="s">
        <v>62</v>
      </c>
      <c r="M24" s="44" t="s">
        <v>324</v>
      </c>
      <c r="N24" s="48" t="s">
        <v>324</v>
      </c>
      <c r="O24" s="40" t="s">
        <v>324</v>
      </c>
    </row>
    <row r="25" spans="2:15" s="34" customFormat="1" ht="90" customHeight="1">
      <c r="B25" s="4" t="s">
        <v>64</v>
      </c>
      <c r="C25" s="431" t="s">
        <v>369</v>
      </c>
      <c r="D25" s="424" t="s">
        <v>369</v>
      </c>
      <c r="E25" s="423" t="s">
        <v>370</v>
      </c>
      <c r="F25" s="469" t="s">
        <v>117</v>
      </c>
      <c r="G25" s="442" t="s">
        <v>370</v>
      </c>
      <c r="H25" s="475" t="s">
        <v>117</v>
      </c>
      <c r="J25" s="35"/>
      <c r="L25" s="15" t="s">
        <v>64</v>
      </c>
      <c r="M25" s="55" t="s">
        <v>369</v>
      </c>
      <c r="N25" s="57" t="s">
        <v>369</v>
      </c>
      <c r="O25" s="41" t="s">
        <v>117</v>
      </c>
    </row>
    <row r="26" spans="2:15" s="34" customFormat="1" ht="37">
      <c r="B26" s="4" t="s">
        <v>68</v>
      </c>
      <c r="C26" s="431" t="s">
        <v>371</v>
      </c>
      <c r="D26" s="424" t="s">
        <v>371</v>
      </c>
      <c r="E26" s="423" t="s">
        <v>372</v>
      </c>
      <c r="F26" s="469" t="s">
        <v>70</v>
      </c>
      <c r="G26" s="442" t="s">
        <v>372</v>
      </c>
      <c r="H26" s="475" t="s">
        <v>70</v>
      </c>
      <c r="J26" s="35"/>
      <c r="L26" s="15" t="s">
        <v>68</v>
      </c>
      <c r="M26" s="44" t="s">
        <v>69</v>
      </c>
      <c r="N26" s="48" t="s">
        <v>69</v>
      </c>
      <c r="O26" s="41" t="s">
        <v>373</v>
      </c>
    </row>
    <row r="27" spans="2:15" s="34" customFormat="1" ht="111" customHeight="1">
      <c r="B27" s="4" t="s">
        <v>374</v>
      </c>
      <c r="C27" s="446" t="s">
        <v>375</v>
      </c>
      <c r="D27" s="445" t="s">
        <v>376</v>
      </c>
      <c r="E27" s="721" t="s">
        <v>377</v>
      </c>
      <c r="F27" s="722" t="s">
        <v>378</v>
      </c>
      <c r="G27" s="723" t="s">
        <v>379</v>
      </c>
      <c r="H27" s="719" t="s">
        <v>378</v>
      </c>
      <c r="I27" s="232"/>
      <c r="J27" s="93"/>
      <c r="K27" s="232"/>
      <c r="L27" s="724" t="s">
        <v>380</v>
      </c>
      <c r="M27" s="725" t="s">
        <v>381</v>
      </c>
      <c r="N27" s="538" t="s">
        <v>382</v>
      </c>
      <c r="O27" s="40" t="s">
        <v>383</v>
      </c>
    </row>
    <row r="28" spans="2:15" s="34" customFormat="1" ht="21">
      <c r="B28" s="4" t="s">
        <v>77</v>
      </c>
      <c r="C28" s="428" t="s">
        <v>172</v>
      </c>
      <c r="D28" s="425" t="s">
        <v>172</v>
      </c>
      <c r="E28" s="420" t="s">
        <v>172</v>
      </c>
      <c r="F28" s="469" t="s">
        <v>172</v>
      </c>
      <c r="G28" s="439" t="s">
        <v>172</v>
      </c>
      <c r="H28" s="475" t="s">
        <v>172</v>
      </c>
      <c r="J28" s="35"/>
      <c r="L28" s="15" t="s">
        <v>77</v>
      </c>
      <c r="M28" s="44" t="s">
        <v>172</v>
      </c>
      <c r="N28" s="48" t="s">
        <v>172</v>
      </c>
      <c r="O28" s="40" t="s">
        <v>172</v>
      </c>
    </row>
    <row r="29" spans="2:15" s="34" customFormat="1" ht="114" customHeight="1">
      <c r="B29" s="4" t="s">
        <v>80</v>
      </c>
      <c r="C29" s="431" t="s">
        <v>384</v>
      </c>
      <c r="D29" s="424" t="s">
        <v>384</v>
      </c>
      <c r="E29" s="423" t="s">
        <v>384</v>
      </c>
      <c r="F29" s="471" t="s">
        <v>384</v>
      </c>
      <c r="G29" s="442" t="s">
        <v>384</v>
      </c>
      <c r="H29" s="477" t="s">
        <v>384</v>
      </c>
      <c r="J29" s="35"/>
      <c r="L29" s="15" t="s">
        <v>80</v>
      </c>
      <c r="M29" s="44" t="s">
        <v>32</v>
      </c>
      <c r="N29" s="57" t="s">
        <v>384</v>
      </c>
      <c r="O29" s="41" t="s">
        <v>384</v>
      </c>
    </row>
    <row r="30" spans="2:15" s="34" customFormat="1" ht="78" customHeight="1">
      <c r="B30" s="5" t="s">
        <v>83</v>
      </c>
      <c r="C30" s="567" t="s">
        <v>385</v>
      </c>
      <c r="D30" s="566" t="s">
        <v>385</v>
      </c>
      <c r="E30" s="564" t="s">
        <v>386</v>
      </c>
      <c r="F30" s="565" t="s">
        <v>387</v>
      </c>
      <c r="G30" s="568" t="s">
        <v>386</v>
      </c>
      <c r="H30" s="569" t="s">
        <v>387</v>
      </c>
      <c r="J30" s="35"/>
      <c r="L30" s="16" t="s">
        <v>83</v>
      </c>
      <c r="M30" s="570" t="s">
        <v>388</v>
      </c>
      <c r="N30" s="571" t="s">
        <v>389</v>
      </c>
      <c r="O30" s="184" t="s">
        <v>390</v>
      </c>
    </row>
    <row r="31" spans="2:15" s="34" customFormat="1" ht="21">
      <c r="B31" s="5" t="s">
        <v>88</v>
      </c>
      <c r="C31" s="431" t="s">
        <v>32</v>
      </c>
      <c r="D31" s="424" t="s">
        <v>32</v>
      </c>
      <c r="E31" s="420" t="s">
        <v>32</v>
      </c>
      <c r="F31" s="469" t="s">
        <v>32</v>
      </c>
      <c r="G31" s="439" t="s">
        <v>32</v>
      </c>
      <c r="H31" s="475" t="s">
        <v>32</v>
      </c>
      <c r="J31" s="35"/>
      <c r="L31" s="167" t="s">
        <v>88</v>
      </c>
      <c r="M31" s="185" t="s">
        <v>32</v>
      </c>
      <c r="N31" s="186" t="s">
        <v>32</v>
      </c>
      <c r="O31" s="187" t="s">
        <v>32</v>
      </c>
    </row>
    <row r="32" spans="2:15" s="34" customFormat="1" ht="18.5">
      <c r="B32" s="5" t="s">
        <v>90</v>
      </c>
      <c r="C32" s="431" t="s">
        <v>32</v>
      </c>
      <c r="D32" s="424" t="s">
        <v>32</v>
      </c>
      <c r="E32" s="420" t="s">
        <v>32</v>
      </c>
      <c r="F32" s="469" t="s">
        <v>32</v>
      </c>
      <c r="G32" s="439" t="s">
        <v>32</v>
      </c>
      <c r="H32" s="475" t="s">
        <v>32</v>
      </c>
      <c r="J32" s="35"/>
      <c r="L32" s="167" t="s">
        <v>90</v>
      </c>
      <c r="M32" s="185" t="s">
        <v>32</v>
      </c>
      <c r="N32" s="186" t="s">
        <v>32</v>
      </c>
      <c r="O32" s="187" t="s">
        <v>32</v>
      </c>
    </row>
    <row r="33" spans="2:15" s="34" customFormat="1" ht="19" thickBot="1">
      <c r="B33" s="337" t="s">
        <v>92</v>
      </c>
      <c r="C33" s="245" t="s">
        <v>32</v>
      </c>
      <c r="D33" s="244" t="s">
        <v>32</v>
      </c>
      <c r="E33" s="440" t="s">
        <v>32</v>
      </c>
      <c r="F33" s="472" t="s">
        <v>32</v>
      </c>
      <c r="G33" s="441" t="s">
        <v>32</v>
      </c>
      <c r="H33" s="478" t="s">
        <v>32</v>
      </c>
      <c r="J33" s="35"/>
      <c r="L33" s="169" t="s">
        <v>92</v>
      </c>
      <c r="M33" s="188" t="s">
        <v>32</v>
      </c>
      <c r="N33" s="189" t="s">
        <v>32</v>
      </c>
      <c r="O33" s="190" t="s">
        <v>32</v>
      </c>
    </row>
    <row r="34" spans="2:15" s="34" customFormat="1" ht="18.5">
      <c r="B34" s="1162"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4" s="1162"/>
      <c r="D34" s="1162"/>
      <c r="E34" s="1162"/>
      <c r="F34" s="1162"/>
      <c r="G34" s="346"/>
      <c r="H34" s="346"/>
      <c r="J34" s="35"/>
      <c r="L34" s="77" t="str">
        <f>B34</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row>
    <row r="35" spans="2:15" s="34" customFormat="1" ht="21.65" customHeight="1">
      <c r="B35" s="1502" t="str">
        <f>Cholera!B37</f>
        <v>2 Source: UNICEF PRODUCT MENU FOR VACCINES SUPPLIED BY UNICEF FOR GAVI, THE VACCINE ALLIANCE (https://www.unicef.org/supply/media/25621/file/Product-Menu-All-Vaccines-May-2026.pdf)</v>
      </c>
      <c r="C35" s="1502"/>
      <c r="D35" s="1502"/>
      <c r="E35" s="1502"/>
      <c r="F35" s="1502"/>
      <c r="G35" s="380"/>
      <c r="H35" s="380"/>
      <c r="J35" s="35"/>
      <c r="L35" s="77" t="str">
        <f>B35</f>
        <v>2 Source: UNICEF PRODUCT MENU FOR VACCINES SUPPLIED BY UNICEF FOR GAVI, THE VACCINE ALLIANCE (https://www.unicef.org/supply/media/25621/file/Product-Menu-All-Vaccines-May-2026.pdf)</v>
      </c>
      <c r="M35" s="109"/>
      <c r="O35" s="109"/>
    </row>
    <row r="36" spans="2:15" s="34" customFormat="1" ht="18.649999999999999" customHeight="1">
      <c r="B36" s="34" t="str">
        <f>Cholera!B38</f>
        <v>3 Source: WHO position paper: http://www.who.int/immunization/documents/positionpapers/en/</v>
      </c>
      <c r="J36" s="35"/>
      <c r="L36" s="77" t="str">
        <f>B36</f>
        <v>3 Source: WHO position paper: http://www.who.int/immunization/documents/positionpapers/en/</v>
      </c>
      <c r="M36" s="80"/>
    </row>
    <row r="37" spans="2:15" s="34" customFormat="1" ht="18.5">
      <c r="B37" s="34" t="str">
        <f>Cholera!B39</f>
        <v xml:space="preserve">4 Source: Gavi Secretariat, see definitions tab for details </v>
      </c>
      <c r="J37" s="35"/>
      <c r="L37" s="34" t="str">
        <f>B37</f>
        <v xml:space="preserve">4 Source: Gavi Secretariat, see definitions tab for details </v>
      </c>
    </row>
    <row r="38" spans="2:15" s="34" customFormat="1" ht="18.5">
      <c r="B38" s="34" t="str">
        <f>Cholera!B40</f>
        <v>5 Source: Review of WHO vaccine wastage rate tool, 2021</v>
      </c>
      <c r="J38" s="35"/>
      <c r="L38" s="34" t="str">
        <f>B38</f>
        <v>5 Source: Review of WHO vaccine wastage rate tool, 2021</v>
      </c>
    </row>
    <row r="39" spans="2:15" s="34" customFormat="1" ht="18.5">
      <c r="B39" s="1508" t="s">
        <v>391</v>
      </c>
      <c r="C39" s="1508"/>
      <c r="D39" s="1508"/>
      <c r="E39" s="1508"/>
      <c r="F39" s="1508"/>
      <c r="G39" s="282"/>
      <c r="H39" s="282"/>
      <c r="J39" s="35"/>
    </row>
    <row r="40" spans="2:15" s="34" customFormat="1" ht="18.5">
      <c r="B40" s="1508" t="s">
        <v>392</v>
      </c>
      <c r="C40" s="1508"/>
      <c r="D40" s="1508"/>
      <c r="E40" s="1508"/>
      <c r="F40" s="1508"/>
      <c r="G40" s="1508"/>
      <c r="J40" s="35"/>
    </row>
    <row r="41" spans="2:15" s="34" customFormat="1" ht="18.5">
      <c r="J41" s="35"/>
    </row>
    <row r="42" spans="2:15" s="34" customFormat="1" ht="18.5">
      <c r="J42" s="35"/>
    </row>
    <row r="43" spans="2:15" s="34" customFormat="1" ht="18.5">
      <c r="J43" s="35"/>
    </row>
    <row r="49" spans="12:15" ht="15.5">
      <c r="L49" s="1500"/>
      <c r="M49" s="1501"/>
      <c r="N49" s="1501"/>
      <c r="O49" s="1501"/>
    </row>
  </sheetData>
  <sheetProtection selectLockedCells="1"/>
  <mergeCells count="33">
    <mergeCell ref="L49:O49"/>
    <mergeCell ref="B34:F34"/>
    <mergeCell ref="B35:F35"/>
    <mergeCell ref="E18:F18"/>
    <mergeCell ref="E15:F15"/>
    <mergeCell ref="E17:F17"/>
    <mergeCell ref="G17:H17"/>
    <mergeCell ref="B39:F39"/>
    <mergeCell ref="B40:G40"/>
    <mergeCell ref="G15:H15"/>
    <mergeCell ref="G18:H18"/>
    <mergeCell ref="B2:F2"/>
    <mergeCell ref="L2:N2"/>
    <mergeCell ref="L3:O4"/>
    <mergeCell ref="B4:E5"/>
    <mergeCell ref="C7:H7"/>
    <mergeCell ref="M7:O7"/>
    <mergeCell ref="C8:H8"/>
    <mergeCell ref="M8:O8"/>
    <mergeCell ref="C9:D9"/>
    <mergeCell ref="E9:H9"/>
    <mergeCell ref="E16:F16"/>
    <mergeCell ref="G16:H16"/>
    <mergeCell ref="E14:F14"/>
    <mergeCell ref="G14:H14"/>
    <mergeCell ref="C10:D10"/>
    <mergeCell ref="E10:H10"/>
    <mergeCell ref="E11:F11"/>
    <mergeCell ref="G11:H11"/>
    <mergeCell ref="E12:F12"/>
    <mergeCell ref="G12:H12"/>
    <mergeCell ref="E13:F13"/>
    <mergeCell ref="G13:H13"/>
  </mergeCells>
  <hyperlinks>
    <hyperlink ref="M30" r:id="rId1" xr:uid="{00000000-0004-0000-0600-000001000000}"/>
    <hyperlink ref="C30" r:id="rId2" xr:uid="{16C7115E-A7CE-482D-9C43-8927826A79AD}"/>
    <hyperlink ref="D30" r:id="rId3" xr:uid="{5AAD8DFB-F6FF-40D3-B6E4-D1C4FE06C9AE}"/>
    <hyperlink ref="E30" r:id="rId4" xr:uid="{7593C7B4-3457-4C0A-B606-BD18F51A93A4}"/>
    <hyperlink ref="G30" r:id="rId5" xr:uid="{3C8606B7-E0CB-4086-AD8D-9132A86BDEE5}"/>
    <hyperlink ref="F30" r:id="rId6" xr:uid="{FD040F11-3BFD-450F-BEB8-245BC164CEDD}"/>
    <hyperlink ref="H30" r:id="rId7" xr:uid="{207E85CF-2D10-4411-9AB5-3A7D5A07EA94}"/>
    <hyperlink ref="N30" r:id="rId8" xr:uid="{F4878A66-962D-4471-9DDC-08D3EB13D2F2}"/>
    <hyperlink ref="O30" r:id="rId9" xr:uid="{70BFC827-2DE0-46F4-B423-0E6B49DC551A}"/>
  </hyperlinks>
  <pageMargins left="0.25" right="0.25" top="0.75" bottom="0.75" header="0.3" footer="0.3"/>
  <pageSetup paperSize="8" scale="39" orientation="landscape"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Q49"/>
  <sheetViews>
    <sheetView showGridLines="0" zoomScale="55" zoomScaleNormal="55" workbookViewId="0">
      <selection activeCell="K19" sqref="K19"/>
    </sheetView>
  </sheetViews>
  <sheetFormatPr defaultRowHeight="14.5"/>
  <cols>
    <col min="1" max="1" width="6.36328125" customWidth="1"/>
    <col min="2" max="2" width="77.6328125" customWidth="1"/>
    <col min="3" max="5" width="41.453125" customWidth="1"/>
    <col min="6" max="6" width="40.453125" customWidth="1"/>
    <col min="7" max="10" width="38.36328125" customWidth="1"/>
    <col min="12" max="12" width="9.36328125" style="10"/>
    <col min="14" max="14" width="76.6328125" customWidth="1"/>
    <col min="15" max="16" width="48.6328125" customWidth="1"/>
    <col min="17" max="17" width="42.36328125" customWidth="1"/>
  </cols>
  <sheetData>
    <row r="1" spans="2:17" ht="16.5" customHeight="1"/>
    <row r="2" spans="2:17" ht="47.25" customHeight="1">
      <c r="B2" s="13" t="str">
        <f>[1]Cholera!B2</f>
        <v>ON THE                              MENU</v>
      </c>
      <c r="C2" s="13"/>
      <c r="D2" s="13"/>
      <c r="E2" s="13"/>
      <c r="F2" s="13"/>
      <c r="G2" s="13"/>
      <c r="H2" s="13"/>
      <c r="I2" s="13"/>
      <c r="J2" s="13"/>
      <c r="N2" s="347" t="str">
        <f>[1]Cholera!P2</f>
        <v>OTHER PREQUALIFIED VACCINES NOT ON THE GAVI MENU</v>
      </c>
      <c r="O2" s="26"/>
      <c r="P2" s="26"/>
      <c r="Q2" s="26"/>
    </row>
    <row r="3" spans="2:17" s="34" customFormat="1" ht="15" customHeight="1">
      <c r="L3" s="35"/>
      <c r="N3" s="1162" t="str">
        <f>[1]Cholera!P3</f>
        <v>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v>
      </c>
      <c r="O3" s="1162"/>
      <c r="P3" s="1162"/>
      <c r="Q3" s="1162"/>
    </row>
    <row r="4" spans="2:17" s="34" customFormat="1" ht="33" customHeight="1">
      <c r="B4" s="1162" t="str">
        <f>[1]Cholera!B4</f>
        <v xml:space="preserve">The vaccines listed below are currently offered by Gavi and listed in the country application portal.   
</v>
      </c>
      <c r="C4" s="1162"/>
      <c r="D4" s="1162"/>
      <c r="E4" s="1162"/>
      <c r="F4" s="1162"/>
      <c r="G4" s="1162"/>
      <c r="H4" s="1162"/>
      <c r="I4" s="1162"/>
      <c r="J4" s="1162"/>
      <c r="L4" s="35"/>
      <c r="N4" s="1162"/>
      <c r="O4" s="1162"/>
      <c r="P4" s="1162"/>
      <c r="Q4" s="1162"/>
    </row>
    <row r="5" spans="2:17" s="34" customFormat="1" ht="18.5">
      <c r="B5" s="1162"/>
      <c r="C5" s="1162"/>
      <c r="D5" s="1162"/>
      <c r="E5" s="1162"/>
      <c r="F5" s="1162"/>
      <c r="G5" s="1162"/>
      <c r="H5" s="1162"/>
      <c r="I5" s="1162"/>
      <c r="J5" s="1162"/>
      <c r="L5" s="35"/>
      <c r="N5" s="380"/>
      <c r="O5" s="92"/>
      <c r="P5" s="92"/>
      <c r="Q5" s="92"/>
    </row>
    <row r="6" spans="2:17" s="34" customFormat="1" ht="19" thickBot="1">
      <c r="C6" s="94"/>
      <c r="D6" s="94"/>
      <c r="E6" s="94"/>
      <c r="F6" s="94"/>
      <c r="G6" s="94"/>
      <c r="H6" s="94"/>
      <c r="I6" s="94"/>
      <c r="J6" s="94"/>
      <c r="L6" s="35"/>
      <c r="N6" s="390"/>
      <c r="O6" s="390"/>
      <c r="P6" s="92"/>
    </row>
    <row r="7" spans="2:17" s="34" customFormat="1" ht="21" customHeight="1">
      <c r="B7" s="3" t="s">
        <v>16</v>
      </c>
      <c r="C7" s="1543" t="s">
        <v>393</v>
      </c>
      <c r="D7" s="1544"/>
      <c r="E7" s="1544"/>
      <c r="F7" s="1544"/>
      <c r="G7" s="1543" t="s">
        <v>393</v>
      </c>
      <c r="H7" s="1544"/>
      <c r="I7" s="1544"/>
      <c r="J7" s="1556"/>
      <c r="L7" s="35"/>
      <c r="N7" s="14" t="s">
        <v>16</v>
      </c>
      <c r="O7" s="1553" t="s">
        <v>393</v>
      </c>
      <c r="P7" s="1554"/>
      <c r="Q7" s="1555"/>
    </row>
    <row r="8" spans="2:17" s="34" customFormat="1" ht="21" customHeight="1">
      <c r="B8" s="4" t="s">
        <v>18</v>
      </c>
      <c r="C8" s="1224" t="s">
        <v>394</v>
      </c>
      <c r="D8" s="1225"/>
      <c r="E8" s="1225"/>
      <c r="F8" s="1225"/>
      <c r="G8" s="1224" t="s">
        <v>394</v>
      </c>
      <c r="H8" s="1225"/>
      <c r="I8" s="1225"/>
      <c r="J8" s="1226"/>
      <c r="L8" s="35"/>
      <c r="N8" s="15" t="s">
        <v>18</v>
      </c>
      <c r="O8" s="1526" t="s">
        <v>394</v>
      </c>
      <c r="P8" s="1547"/>
      <c r="Q8" s="1548"/>
    </row>
    <row r="9" spans="2:17" s="34" customFormat="1" ht="39.5">
      <c r="B9" s="409" t="s">
        <v>130</v>
      </c>
      <c r="C9" s="1257" t="s">
        <v>395</v>
      </c>
      <c r="D9" s="1258"/>
      <c r="E9" s="1258"/>
      <c r="F9" s="1258"/>
      <c r="G9" s="1257" t="s">
        <v>396</v>
      </c>
      <c r="H9" s="1258"/>
      <c r="I9" s="1258"/>
      <c r="J9" s="1259"/>
      <c r="L9" s="35"/>
      <c r="N9" s="28" t="s">
        <v>25</v>
      </c>
      <c r="O9" s="1558" t="s">
        <v>352</v>
      </c>
      <c r="P9" s="1559"/>
      <c r="Q9" s="47" t="s">
        <v>353</v>
      </c>
    </row>
    <row r="10" spans="2:17" s="34" customFormat="1" ht="68.25" customHeight="1">
      <c r="B10" s="1009" t="s">
        <v>1063</v>
      </c>
      <c r="C10" s="1545" t="s">
        <v>30</v>
      </c>
      <c r="D10" s="1546"/>
      <c r="E10" s="1546"/>
      <c r="F10" s="1546"/>
      <c r="G10" s="1545" t="s">
        <v>30</v>
      </c>
      <c r="H10" s="1546"/>
      <c r="I10" s="1546"/>
      <c r="J10" s="1557"/>
      <c r="L10" s="35"/>
      <c r="N10" s="592" t="s">
        <v>1050</v>
      </c>
      <c r="O10" s="1459" t="s">
        <v>32</v>
      </c>
      <c r="P10" s="1525"/>
      <c r="Q10" s="51" t="s">
        <v>32</v>
      </c>
    </row>
    <row r="11" spans="2:17" s="34" customFormat="1" ht="21" customHeight="1">
      <c r="B11" s="280" t="s">
        <v>35</v>
      </c>
      <c r="C11" s="1551" t="s">
        <v>136</v>
      </c>
      <c r="D11" s="1552"/>
      <c r="E11" s="1530" t="s">
        <v>102</v>
      </c>
      <c r="F11" s="1531"/>
      <c r="G11" s="1536" t="s">
        <v>136</v>
      </c>
      <c r="H11" s="1537"/>
      <c r="I11" s="1530" t="s">
        <v>102</v>
      </c>
      <c r="J11" s="1531"/>
      <c r="L11" s="35"/>
      <c r="N11" s="724" t="s">
        <v>35</v>
      </c>
      <c r="O11" s="1459" t="s">
        <v>32</v>
      </c>
      <c r="P11" s="1525"/>
      <c r="Q11" s="51" t="s">
        <v>32</v>
      </c>
    </row>
    <row r="12" spans="2:17" s="34" customFormat="1" ht="45" customHeight="1">
      <c r="B12" s="281" t="s">
        <v>36</v>
      </c>
      <c r="C12" s="1134" t="s">
        <v>357</v>
      </c>
      <c r="D12" s="1137"/>
      <c r="E12" s="1335" t="s">
        <v>358</v>
      </c>
      <c r="F12" s="1136"/>
      <c r="G12" s="1134" t="s">
        <v>357</v>
      </c>
      <c r="H12" s="1137"/>
      <c r="I12" s="1335" t="s">
        <v>358</v>
      </c>
      <c r="J12" s="1136"/>
      <c r="L12" s="35"/>
      <c r="N12" s="592" t="s">
        <v>36</v>
      </c>
      <c r="O12" s="1526" t="s">
        <v>357</v>
      </c>
      <c r="P12" s="1527"/>
      <c r="Q12" s="58" t="s">
        <v>357</v>
      </c>
    </row>
    <row r="13" spans="2:17" s="34" customFormat="1" ht="39.75" customHeight="1">
      <c r="B13" s="549" t="s">
        <v>1064</v>
      </c>
      <c r="C13" s="1516">
        <v>1.1200000000000001</v>
      </c>
      <c r="D13" s="1496"/>
      <c r="E13" s="1182">
        <v>1.1200000000000001</v>
      </c>
      <c r="F13" s="1183"/>
      <c r="G13" s="1132">
        <v>0.93</v>
      </c>
      <c r="H13" s="1496"/>
      <c r="I13" s="1133">
        <v>0.93</v>
      </c>
      <c r="J13" s="1517"/>
      <c r="L13" s="35"/>
      <c r="N13" s="720" t="s">
        <v>1056</v>
      </c>
      <c r="O13" s="1519" t="s">
        <v>32</v>
      </c>
      <c r="P13" s="1520"/>
      <c r="Q13" s="98" t="s">
        <v>32</v>
      </c>
    </row>
    <row r="14" spans="2:17" s="34" customFormat="1" ht="18.5">
      <c r="B14" s="396" t="s">
        <v>42</v>
      </c>
      <c r="C14" s="1538">
        <v>2</v>
      </c>
      <c r="D14" s="1560"/>
      <c r="E14" s="1562">
        <v>1</v>
      </c>
      <c r="F14" s="1563"/>
      <c r="G14" s="1538">
        <v>2</v>
      </c>
      <c r="H14" s="1486"/>
      <c r="I14" s="1485">
        <v>1</v>
      </c>
      <c r="J14" s="1487"/>
      <c r="L14" s="35"/>
      <c r="M14" s="67"/>
      <c r="N14" s="720" t="s">
        <v>42</v>
      </c>
      <c r="O14" s="1528">
        <v>1</v>
      </c>
      <c r="P14" s="1529"/>
      <c r="Q14" s="151">
        <v>1</v>
      </c>
    </row>
    <row r="15" spans="2:17" s="34" customFormat="1" ht="21">
      <c r="B15" s="550" t="s">
        <v>1061</v>
      </c>
      <c r="C15" s="1516">
        <f>C13*C14</f>
        <v>2.2400000000000002</v>
      </c>
      <c r="D15" s="1496"/>
      <c r="E15" s="1182">
        <f>E13*E14</f>
        <v>1.1200000000000001</v>
      </c>
      <c r="F15" s="1514"/>
      <c r="G15" s="1516">
        <f>G13*G14</f>
        <v>1.86</v>
      </c>
      <c r="H15" s="1517"/>
      <c r="I15" s="1133">
        <f>I13*I14</f>
        <v>0.93</v>
      </c>
      <c r="J15" s="1183"/>
      <c r="L15" s="35"/>
      <c r="M15" s="67"/>
      <c r="N15" s="737" t="s">
        <v>1057</v>
      </c>
      <c r="O15" s="1519" t="s">
        <v>32</v>
      </c>
      <c r="P15" s="1520"/>
      <c r="Q15" s="98" t="s">
        <v>32</v>
      </c>
    </row>
    <row r="16" spans="2:17" s="34" customFormat="1" ht="21">
      <c r="B16" s="397" t="s">
        <v>106</v>
      </c>
      <c r="C16" s="1539" t="s">
        <v>359</v>
      </c>
      <c r="D16" s="1540"/>
      <c r="E16" s="1532">
        <v>0.1</v>
      </c>
      <c r="F16" s="1533"/>
      <c r="G16" s="1539">
        <f>(100-(100/1.67))/100</f>
        <v>0.40119760479041916</v>
      </c>
      <c r="H16" s="1540"/>
      <c r="I16" s="1532">
        <v>0.1</v>
      </c>
      <c r="J16" s="1533"/>
      <c r="L16" s="35"/>
      <c r="M16" s="112"/>
      <c r="N16" s="737" t="s">
        <v>106</v>
      </c>
      <c r="O16" s="1519" t="s">
        <v>32</v>
      </c>
      <c r="P16" s="1520"/>
      <c r="Q16" s="99" t="s">
        <v>32</v>
      </c>
    </row>
    <row r="17" spans="2:17" s="34" customFormat="1" ht="21">
      <c r="B17" s="397" t="s">
        <v>107</v>
      </c>
      <c r="C17" s="1561">
        <v>0.3</v>
      </c>
      <c r="D17" s="1550"/>
      <c r="E17" s="1549">
        <v>0.1</v>
      </c>
      <c r="F17" s="1550"/>
      <c r="G17" s="1541">
        <v>0.4</v>
      </c>
      <c r="H17" s="1542"/>
      <c r="I17" s="1534">
        <v>0.1</v>
      </c>
      <c r="J17" s="1535"/>
      <c r="L17" s="35"/>
      <c r="M17" s="67"/>
      <c r="N17" s="737" t="s">
        <v>107</v>
      </c>
      <c r="O17" s="1521" t="s">
        <v>32</v>
      </c>
      <c r="P17" s="1522"/>
      <c r="Q17" s="100" t="s">
        <v>32</v>
      </c>
    </row>
    <row r="18" spans="2:17" s="34" customFormat="1" ht="21">
      <c r="B18" s="550" t="s">
        <v>1062</v>
      </c>
      <c r="C18" s="1512">
        <f>C15/(1-C17)</f>
        <v>3.2000000000000006</v>
      </c>
      <c r="D18" s="1513"/>
      <c r="E18" s="1510">
        <f>E15/(1-E17)</f>
        <v>1.2444444444444445</v>
      </c>
      <c r="F18" s="1515"/>
      <c r="G18" s="1518">
        <f>G15/(1-G17)</f>
        <v>3.1</v>
      </c>
      <c r="H18" s="1515"/>
      <c r="I18" s="1510">
        <f>I15/(1-I17)</f>
        <v>1.0333333333333334</v>
      </c>
      <c r="J18" s="1511"/>
      <c r="L18" s="35"/>
      <c r="N18" s="737" t="s">
        <v>1053</v>
      </c>
      <c r="O18" s="1523" t="s">
        <v>32</v>
      </c>
      <c r="P18" s="1524"/>
      <c r="Q18" s="101" t="s">
        <v>32</v>
      </c>
    </row>
    <row r="19" spans="2:17" s="34" customFormat="1" ht="21">
      <c r="B19" s="408" t="s">
        <v>109</v>
      </c>
      <c r="C19" s="1012" t="s">
        <v>397</v>
      </c>
      <c r="D19" s="1013" t="s">
        <v>398</v>
      </c>
      <c r="E19" s="1014" t="s">
        <v>397</v>
      </c>
      <c r="F19" s="1015" t="s">
        <v>398</v>
      </c>
      <c r="G19" s="1016" t="s">
        <v>397</v>
      </c>
      <c r="H19" s="1013" t="s">
        <v>398</v>
      </c>
      <c r="I19" s="1017" t="s">
        <v>397</v>
      </c>
      <c r="J19" s="1018" t="s">
        <v>398</v>
      </c>
      <c r="L19" s="35"/>
      <c r="N19" s="611" t="s">
        <v>109</v>
      </c>
      <c r="O19" s="312" t="s">
        <v>399</v>
      </c>
      <c r="P19" s="313" t="s">
        <v>398</v>
      </c>
      <c r="Q19" s="123" t="s">
        <v>399</v>
      </c>
    </row>
    <row r="20" spans="2:17" s="34" customFormat="1" ht="76.25" customHeight="1">
      <c r="B20" s="408" t="s">
        <v>111</v>
      </c>
      <c r="C20" s="1019" t="s">
        <v>400</v>
      </c>
      <c r="D20" s="1020" t="s">
        <v>400</v>
      </c>
      <c r="E20" s="1000" t="s">
        <v>400</v>
      </c>
      <c r="F20" s="1021" t="s">
        <v>400</v>
      </c>
      <c r="G20" s="1022" t="s">
        <v>400</v>
      </c>
      <c r="H20" s="1020" t="s">
        <v>400</v>
      </c>
      <c r="I20" s="1023" t="s">
        <v>400</v>
      </c>
      <c r="J20" s="1024" t="s">
        <v>400</v>
      </c>
      <c r="L20" s="35"/>
      <c r="N20" s="611" t="s">
        <v>111</v>
      </c>
      <c r="O20" s="119" t="s">
        <v>401</v>
      </c>
      <c r="P20" s="140" t="s">
        <v>400</v>
      </c>
      <c r="Q20" s="105" t="s">
        <v>401</v>
      </c>
    </row>
    <row r="21" spans="2:17" s="34" customFormat="1" ht="59.25" customHeight="1">
      <c r="B21" s="4" t="s">
        <v>55</v>
      </c>
      <c r="C21" s="344" t="s">
        <v>227</v>
      </c>
      <c r="D21" s="285" t="s">
        <v>227</v>
      </c>
      <c r="E21" s="351" t="s">
        <v>227</v>
      </c>
      <c r="F21" s="292" t="s">
        <v>227</v>
      </c>
      <c r="G21" s="297" t="s">
        <v>227</v>
      </c>
      <c r="H21" s="285" t="s">
        <v>227</v>
      </c>
      <c r="I21" s="301" t="s">
        <v>227</v>
      </c>
      <c r="J21" s="305" t="s">
        <v>227</v>
      </c>
      <c r="L21" s="35"/>
      <c r="N21" s="15" t="s">
        <v>55</v>
      </c>
      <c r="O21" s="44" t="s">
        <v>227</v>
      </c>
      <c r="P21" s="392" t="s">
        <v>227</v>
      </c>
      <c r="Q21" s="40" t="s">
        <v>227</v>
      </c>
    </row>
    <row r="22" spans="2:17" s="34" customFormat="1" ht="21">
      <c r="B22" s="4" t="s">
        <v>58</v>
      </c>
      <c r="C22" s="344" t="s">
        <v>234</v>
      </c>
      <c r="D22" s="285" t="s">
        <v>234</v>
      </c>
      <c r="E22" s="351" t="s">
        <v>234</v>
      </c>
      <c r="F22" s="292" t="s">
        <v>234</v>
      </c>
      <c r="G22" s="297" t="s">
        <v>234</v>
      </c>
      <c r="H22" s="285" t="s">
        <v>234</v>
      </c>
      <c r="I22" s="301" t="s">
        <v>234</v>
      </c>
      <c r="J22" s="305" t="s">
        <v>234</v>
      </c>
      <c r="L22" s="35"/>
      <c r="N22" s="15" t="s">
        <v>58</v>
      </c>
      <c r="O22" s="44" t="s">
        <v>234</v>
      </c>
      <c r="P22" s="392" t="s">
        <v>234</v>
      </c>
      <c r="Q22" s="40" t="s">
        <v>234</v>
      </c>
    </row>
    <row r="23" spans="2:17" s="34" customFormat="1" ht="21">
      <c r="B23" s="4" t="s">
        <v>61</v>
      </c>
      <c r="C23" s="345">
        <v>36725</v>
      </c>
      <c r="D23" s="286">
        <v>43732</v>
      </c>
      <c r="E23" s="352">
        <v>36725</v>
      </c>
      <c r="F23" s="293">
        <v>43732</v>
      </c>
      <c r="G23" s="298">
        <v>36725</v>
      </c>
      <c r="H23" s="286">
        <v>43732</v>
      </c>
      <c r="I23" s="302">
        <v>36725</v>
      </c>
      <c r="J23" s="306">
        <v>43732</v>
      </c>
      <c r="L23" s="35"/>
      <c r="N23" s="15" t="s">
        <v>61</v>
      </c>
      <c r="O23" s="121">
        <v>36725</v>
      </c>
      <c r="P23" s="141">
        <v>43732</v>
      </c>
      <c r="Q23" s="107">
        <v>36726</v>
      </c>
    </row>
    <row r="24" spans="2:17" s="34" customFormat="1" ht="21">
      <c r="B24" s="4" t="s">
        <v>62</v>
      </c>
      <c r="C24" s="344" t="s">
        <v>324</v>
      </c>
      <c r="D24" s="285" t="s">
        <v>324</v>
      </c>
      <c r="E24" s="351" t="s">
        <v>324</v>
      </c>
      <c r="F24" s="292" t="s">
        <v>324</v>
      </c>
      <c r="G24" s="297" t="s">
        <v>324</v>
      </c>
      <c r="H24" s="285" t="s">
        <v>324</v>
      </c>
      <c r="I24" s="301" t="s">
        <v>324</v>
      </c>
      <c r="J24" s="305" t="s">
        <v>324</v>
      </c>
      <c r="L24" s="35"/>
      <c r="N24" s="15" t="s">
        <v>62</v>
      </c>
      <c r="O24" s="44" t="s">
        <v>324</v>
      </c>
      <c r="P24" s="392" t="s">
        <v>324</v>
      </c>
      <c r="Q24" s="40" t="s">
        <v>324</v>
      </c>
    </row>
    <row r="25" spans="2:17" s="34" customFormat="1" ht="55.5">
      <c r="B25" s="4" t="s">
        <v>64</v>
      </c>
      <c r="C25" s="342" t="s">
        <v>402</v>
      </c>
      <c r="D25" s="287" t="s">
        <v>403</v>
      </c>
      <c r="E25" s="349" t="s">
        <v>402</v>
      </c>
      <c r="F25" s="294" t="s">
        <v>403</v>
      </c>
      <c r="G25" s="299" t="s">
        <v>402</v>
      </c>
      <c r="H25" s="287" t="s">
        <v>403</v>
      </c>
      <c r="I25" s="303" t="s">
        <v>402</v>
      </c>
      <c r="J25" s="307" t="s">
        <v>403</v>
      </c>
      <c r="L25" s="35"/>
      <c r="N25" s="15" t="s">
        <v>64</v>
      </c>
      <c r="O25" s="55" t="s">
        <v>404</v>
      </c>
      <c r="P25" s="383" t="s">
        <v>403</v>
      </c>
      <c r="Q25" s="41" t="s">
        <v>404</v>
      </c>
    </row>
    <row r="26" spans="2:17" s="34" customFormat="1" ht="63" customHeight="1">
      <c r="B26" s="4" t="s">
        <v>68</v>
      </c>
      <c r="C26" s="344" t="s">
        <v>69</v>
      </c>
      <c r="D26" s="285" t="s">
        <v>69</v>
      </c>
      <c r="E26" s="351" t="s">
        <v>69</v>
      </c>
      <c r="F26" s="292" t="s">
        <v>69</v>
      </c>
      <c r="G26" s="297" t="s">
        <v>69</v>
      </c>
      <c r="H26" s="285" t="s">
        <v>69</v>
      </c>
      <c r="I26" s="301" t="s">
        <v>69</v>
      </c>
      <c r="J26" s="305" t="s">
        <v>69</v>
      </c>
      <c r="L26" s="35"/>
      <c r="N26" s="15" t="s">
        <v>68</v>
      </c>
      <c r="O26" s="44" t="s">
        <v>69</v>
      </c>
      <c r="P26" s="392" t="s">
        <v>69</v>
      </c>
      <c r="Q26" s="40" t="s">
        <v>69</v>
      </c>
    </row>
    <row r="27" spans="2:17" s="34" customFormat="1" ht="129.5">
      <c r="B27" s="4" t="s">
        <v>405</v>
      </c>
      <c r="C27" s="434" t="s">
        <v>406</v>
      </c>
      <c r="D27" s="415" t="s">
        <v>407</v>
      </c>
      <c r="E27" s="386" t="s">
        <v>406</v>
      </c>
      <c r="F27" s="718" t="s">
        <v>407</v>
      </c>
      <c r="G27" s="728" t="s">
        <v>408</v>
      </c>
      <c r="H27" s="726" t="s">
        <v>409</v>
      </c>
      <c r="I27" s="727" t="s">
        <v>410</v>
      </c>
      <c r="J27" s="729" t="s">
        <v>409</v>
      </c>
      <c r="K27" s="232"/>
      <c r="L27" s="93"/>
      <c r="M27" s="232"/>
      <c r="N27" s="724" t="s">
        <v>380</v>
      </c>
      <c r="O27" s="725" t="s">
        <v>381</v>
      </c>
      <c r="P27" s="717" t="s">
        <v>411</v>
      </c>
      <c r="Q27" s="206" t="s">
        <v>412</v>
      </c>
    </row>
    <row r="28" spans="2:17" s="34" customFormat="1" ht="18" customHeight="1">
      <c r="B28" s="4" t="s">
        <v>77</v>
      </c>
      <c r="C28" s="344" t="s">
        <v>172</v>
      </c>
      <c r="D28" s="285" t="s">
        <v>172</v>
      </c>
      <c r="E28" s="351" t="s">
        <v>172</v>
      </c>
      <c r="F28" s="292" t="s">
        <v>172</v>
      </c>
      <c r="G28" s="297" t="s">
        <v>172</v>
      </c>
      <c r="H28" s="285" t="s">
        <v>172</v>
      </c>
      <c r="I28" s="301" t="s">
        <v>172</v>
      </c>
      <c r="J28" s="305" t="s">
        <v>172</v>
      </c>
      <c r="L28" s="35"/>
      <c r="N28" s="15" t="s">
        <v>77</v>
      </c>
      <c r="O28" s="44" t="s">
        <v>172</v>
      </c>
      <c r="P28" s="392" t="s">
        <v>172</v>
      </c>
      <c r="Q28" s="40" t="s">
        <v>172</v>
      </c>
    </row>
    <row r="29" spans="2:17" s="34" customFormat="1" ht="92.5">
      <c r="B29" s="88" t="s">
        <v>80</v>
      </c>
      <c r="C29" s="342" t="s">
        <v>384</v>
      </c>
      <c r="D29" s="287" t="s">
        <v>384</v>
      </c>
      <c r="E29" s="349" t="s">
        <v>384</v>
      </c>
      <c r="F29" s="294" t="s">
        <v>384</v>
      </c>
      <c r="G29" s="299" t="s">
        <v>384</v>
      </c>
      <c r="H29" s="287" t="s">
        <v>384</v>
      </c>
      <c r="I29" s="303" t="s">
        <v>384</v>
      </c>
      <c r="J29" s="307" t="s">
        <v>384</v>
      </c>
      <c r="L29" s="35"/>
      <c r="N29" s="15" t="s">
        <v>80</v>
      </c>
      <c r="O29" s="55" t="s">
        <v>384</v>
      </c>
      <c r="P29" s="383" t="s">
        <v>384</v>
      </c>
      <c r="Q29" s="41" t="s">
        <v>384</v>
      </c>
    </row>
    <row r="30" spans="2:17" s="34" customFormat="1" ht="114" customHeight="1">
      <c r="B30" s="89" t="s">
        <v>83</v>
      </c>
      <c r="C30" s="573" t="s">
        <v>413</v>
      </c>
      <c r="D30" s="574" t="s">
        <v>414</v>
      </c>
      <c r="E30" s="559" t="s">
        <v>413</v>
      </c>
      <c r="F30" s="575" t="s">
        <v>414</v>
      </c>
      <c r="G30" s="576" t="s">
        <v>415</v>
      </c>
      <c r="H30" s="574" t="s">
        <v>416</v>
      </c>
      <c r="I30" s="577" t="s">
        <v>415</v>
      </c>
      <c r="J30" s="572" t="s">
        <v>416</v>
      </c>
      <c r="L30" s="35"/>
      <c r="N30" s="16" t="s">
        <v>83</v>
      </c>
      <c r="O30" s="192" t="s">
        <v>417</v>
      </c>
      <c r="P30" s="310" t="s">
        <v>418</v>
      </c>
      <c r="Q30" s="184" t="s">
        <v>419</v>
      </c>
    </row>
    <row r="31" spans="2:17" s="34" customFormat="1" ht="21">
      <c r="B31" s="89" t="s">
        <v>88</v>
      </c>
      <c r="C31" s="283" t="s">
        <v>32</v>
      </c>
      <c r="D31" s="288" t="s">
        <v>32</v>
      </c>
      <c r="E31" s="290" t="s">
        <v>32</v>
      </c>
      <c r="F31" s="295" t="s">
        <v>32</v>
      </c>
      <c r="G31" s="297" t="s">
        <v>32</v>
      </c>
      <c r="H31" s="288" t="s">
        <v>32</v>
      </c>
      <c r="I31" s="301" t="s">
        <v>32</v>
      </c>
      <c r="J31" s="308" t="s">
        <v>32</v>
      </c>
      <c r="L31" s="35"/>
      <c r="N31" s="22" t="s">
        <v>88</v>
      </c>
      <c r="O31" s="44" t="s">
        <v>32</v>
      </c>
      <c r="P31" s="392" t="s">
        <v>32</v>
      </c>
      <c r="Q31" s="40" t="s">
        <v>32</v>
      </c>
    </row>
    <row r="32" spans="2:17" s="34" customFormat="1" ht="63" customHeight="1">
      <c r="B32" s="89" t="s">
        <v>90</v>
      </c>
      <c r="C32" s="283" t="s">
        <v>32</v>
      </c>
      <c r="D32" s="288" t="s">
        <v>32</v>
      </c>
      <c r="E32" s="290" t="s">
        <v>32</v>
      </c>
      <c r="F32" s="295" t="s">
        <v>32</v>
      </c>
      <c r="G32" s="297" t="s">
        <v>32</v>
      </c>
      <c r="H32" s="288" t="s">
        <v>32</v>
      </c>
      <c r="I32" s="301" t="s">
        <v>32</v>
      </c>
      <c r="J32" s="308" t="s">
        <v>32</v>
      </c>
      <c r="L32" s="35"/>
      <c r="N32" s="22" t="s">
        <v>90</v>
      </c>
      <c r="O32" s="44" t="s">
        <v>32</v>
      </c>
      <c r="P32" s="392" t="s">
        <v>32</v>
      </c>
      <c r="Q32" s="40" t="s">
        <v>32</v>
      </c>
    </row>
    <row r="33" spans="2:17" s="34" customFormat="1" ht="19" thickBot="1">
      <c r="B33" s="191" t="s">
        <v>92</v>
      </c>
      <c r="C33" s="284" t="s">
        <v>32</v>
      </c>
      <c r="D33" s="289" t="s">
        <v>32</v>
      </c>
      <c r="E33" s="291" t="s">
        <v>32</v>
      </c>
      <c r="F33" s="296" t="s">
        <v>32</v>
      </c>
      <c r="G33" s="300" t="s">
        <v>32</v>
      </c>
      <c r="H33" s="289" t="s">
        <v>32</v>
      </c>
      <c r="I33" s="304" t="s">
        <v>32</v>
      </c>
      <c r="J33" s="309" t="s">
        <v>32</v>
      </c>
      <c r="L33" s="35"/>
      <c r="N33" s="108" t="s">
        <v>92</v>
      </c>
      <c r="O33" s="143" t="s">
        <v>32</v>
      </c>
      <c r="P33" s="311" t="s">
        <v>32</v>
      </c>
      <c r="Q33" s="144" t="s">
        <v>32</v>
      </c>
    </row>
    <row r="34" spans="2:17" s="34" customFormat="1" ht="18.5">
      <c r="B34" s="1188" t="str">
        <f>Cholera!B36</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2026.</v>
      </c>
      <c r="C34" s="1188"/>
      <c r="D34" s="1188"/>
      <c r="E34" s="1188"/>
      <c r="F34" s="1188"/>
      <c r="G34" s="1189"/>
      <c r="H34" s="1189"/>
      <c r="I34" s="1189"/>
      <c r="J34" s="1189"/>
      <c r="L34" s="35"/>
      <c r="N34" s="1189" t="str">
        <f>[1]Cholera!P35</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O34" s="1189"/>
      <c r="P34" s="1189"/>
      <c r="Q34" s="1189"/>
    </row>
    <row r="35" spans="2:17" s="34" customFormat="1" ht="18.5">
      <c r="B35" s="1162" t="str">
        <f>Cholera!B37</f>
        <v>2 Source: UNICEF PRODUCT MENU FOR VACCINES SUPPLIED BY UNICEF FOR GAVI, THE VACCINE ALLIANCE (https://www.unicef.org/supply/media/25621/file/Product-Menu-All-Vaccines-May-2026.pdf)</v>
      </c>
      <c r="C35" s="1162"/>
      <c r="D35" s="1162"/>
      <c r="E35" s="1162"/>
      <c r="F35" s="1162"/>
      <c r="G35" s="1162"/>
      <c r="H35" s="1162"/>
      <c r="I35" s="1162"/>
      <c r="J35" s="1162"/>
      <c r="L35" s="35"/>
      <c r="N35" s="34" t="str">
        <f>B35</f>
        <v>2 Source: UNICEF PRODUCT MENU FOR VACCINES SUPPLIED BY UNICEF FOR GAVI, THE VACCINE ALLIANCE (https://www.unicef.org/supply/media/25621/file/Product-Menu-All-Vaccines-May-2026.pdf)</v>
      </c>
      <c r="O35" s="109"/>
      <c r="P35" s="109"/>
    </row>
    <row r="36" spans="2:17" s="34" customFormat="1" ht="18.5">
      <c r="B36" s="1162" t="str">
        <f>Cholera!B38</f>
        <v>3 Source: WHO position paper: http://www.who.int/immunization/documents/positionpapers/en/</v>
      </c>
      <c r="C36" s="1162"/>
      <c r="D36" s="1162"/>
      <c r="E36" s="1162"/>
      <c r="F36" s="1162"/>
      <c r="G36" s="1163"/>
      <c r="H36" s="1163"/>
      <c r="I36" s="1163"/>
      <c r="J36" s="1163"/>
      <c r="L36" s="35"/>
      <c r="N36" s="1162" t="str">
        <f>B36</f>
        <v>3 Source: WHO position paper: http://www.who.int/immunization/documents/positionpapers/en/</v>
      </c>
      <c r="O36" s="1163"/>
      <c r="P36" s="1163"/>
      <c r="Q36" s="1163"/>
    </row>
    <row r="37" spans="2:17" s="34" customFormat="1" ht="18.5">
      <c r="B37" s="77" t="str">
        <f>Cholera!B39</f>
        <v xml:space="preserve">4 Source: Gavi Secretariat, see definitions tab for details </v>
      </c>
      <c r="L37" s="35"/>
      <c r="N37" s="277" t="str">
        <f>B37</f>
        <v xml:space="preserve">4 Source: Gavi Secretariat, see definitions tab for details </v>
      </c>
    </row>
    <row r="38" spans="2:17" s="34" customFormat="1" ht="18.5">
      <c r="B38" s="34" t="str">
        <f>Cholera!B40</f>
        <v>5 Source: Review of WHO vaccine wastage rate tool, 2021</v>
      </c>
      <c r="L38" s="35"/>
      <c r="N38" s="34" t="str">
        <f>B38</f>
        <v>5 Source: Review of WHO vaccine wastage rate tool, 2021</v>
      </c>
    </row>
    <row r="39" spans="2:17" s="34" customFormat="1" ht="18.5">
      <c r="B39" s="1508" t="s">
        <v>392</v>
      </c>
      <c r="C39" s="1508"/>
      <c r="D39" s="1508"/>
      <c r="E39" s="1508"/>
      <c r="F39" s="1508"/>
      <c r="G39" s="1508"/>
      <c r="H39" s="1508"/>
      <c r="I39" s="1508"/>
      <c r="J39" s="1508"/>
      <c r="L39" s="35"/>
    </row>
    <row r="40" spans="2:17" s="34" customFormat="1" ht="18.5">
      <c r="L40" s="35"/>
    </row>
    <row r="41" spans="2:17" s="34" customFormat="1" ht="18.5">
      <c r="B41"/>
      <c r="C41"/>
      <c r="D41"/>
      <c r="E41"/>
      <c r="F41"/>
      <c r="G41"/>
      <c r="H41"/>
      <c r="I41"/>
      <c r="J41"/>
      <c r="L41" s="35"/>
      <c r="N41"/>
      <c r="O41"/>
      <c r="P41"/>
      <c r="Q41"/>
    </row>
    <row r="42" spans="2:17" s="34" customFormat="1" ht="18.5">
      <c r="B42"/>
      <c r="C42"/>
      <c r="D42"/>
      <c r="E42"/>
      <c r="F42"/>
      <c r="G42"/>
      <c r="H42"/>
      <c r="I42"/>
      <c r="J42"/>
      <c r="L42" s="35"/>
      <c r="N42"/>
      <c r="O42"/>
      <c r="P42"/>
      <c r="Q42"/>
    </row>
    <row r="49" spans="14:14" ht="15.5">
      <c r="N49" s="378"/>
    </row>
  </sheetData>
  <sheetProtection selectLockedCells="1"/>
  <mergeCells count="60">
    <mergeCell ref="C12:D12"/>
    <mergeCell ref="C14:D14"/>
    <mergeCell ref="C16:D16"/>
    <mergeCell ref="C17:D17"/>
    <mergeCell ref="E11:F11"/>
    <mergeCell ref="E12:F12"/>
    <mergeCell ref="E14:F14"/>
    <mergeCell ref="C13:D13"/>
    <mergeCell ref="C15:D15"/>
    <mergeCell ref="N3:Q4"/>
    <mergeCell ref="B4:J5"/>
    <mergeCell ref="O7:Q7"/>
    <mergeCell ref="G7:J7"/>
    <mergeCell ref="G10:J10"/>
    <mergeCell ref="O9:P9"/>
    <mergeCell ref="O10:P10"/>
    <mergeCell ref="B35:J35"/>
    <mergeCell ref="B36:J36"/>
    <mergeCell ref="N36:Q36"/>
    <mergeCell ref="B39:J39"/>
    <mergeCell ref="C7:F7"/>
    <mergeCell ref="C8:F8"/>
    <mergeCell ref="C9:F9"/>
    <mergeCell ref="C10:F10"/>
    <mergeCell ref="B34:J34"/>
    <mergeCell ref="N34:Q34"/>
    <mergeCell ref="O8:Q8"/>
    <mergeCell ref="G8:J8"/>
    <mergeCell ref="G9:J9"/>
    <mergeCell ref="E16:F16"/>
    <mergeCell ref="E17:F17"/>
    <mergeCell ref="C11:D11"/>
    <mergeCell ref="G11:H11"/>
    <mergeCell ref="G12:H12"/>
    <mergeCell ref="G14:H14"/>
    <mergeCell ref="G16:H16"/>
    <mergeCell ref="G17:H17"/>
    <mergeCell ref="I11:J11"/>
    <mergeCell ref="I12:J12"/>
    <mergeCell ref="I14:J14"/>
    <mergeCell ref="I16:J16"/>
    <mergeCell ref="I17:J17"/>
    <mergeCell ref="I13:J13"/>
    <mergeCell ref="I15:J15"/>
    <mergeCell ref="O16:P16"/>
    <mergeCell ref="O17:P17"/>
    <mergeCell ref="O18:P18"/>
    <mergeCell ref="O11:P11"/>
    <mergeCell ref="O13:P13"/>
    <mergeCell ref="O12:P12"/>
    <mergeCell ref="O14:P14"/>
    <mergeCell ref="O15:P15"/>
    <mergeCell ref="I18:J18"/>
    <mergeCell ref="C18:D18"/>
    <mergeCell ref="E13:F13"/>
    <mergeCell ref="E15:F15"/>
    <mergeCell ref="E18:F18"/>
    <mergeCell ref="G13:H13"/>
    <mergeCell ref="G15:H15"/>
    <mergeCell ref="G18:H18"/>
  </mergeCells>
  <hyperlinks>
    <hyperlink ref="C30" r:id="rId1" xr:uid="{53E4C712-6D9D-4EBE-B5BE-B5659FCBAAF5}"/>
    <hyperlink ref="E30" r:id="rId2" xr:uid="{6A09A203-BF38-486F-803B-3220D3C0AE3B}"/>
    <hyperlink ref="G30" r:id="rId3" xr:uid="{7465BDAD-69E2-47F7-B6D4-FAFB947ED4BB}"/>
    <hyperlink ref="I30" r:id="rId4" xr:uid="{2DF54B5D-D344-43DF-B9C3-36972A22AC40}"/>
    <hyperlink ref="D30" r:id="rId5" xr:uid="{2D60B38F-5E60-412D-A34B-BC3D74FB1800}"/>
    <hyperlink ref="F30" r:id="rId6" xr:uid="{B084E59C-56BD-44EC-884D-5E8B564EED62}"/>
    <hyperlink ref="H30" r:id="rId7" xr:uid="{DE06DF14-39BD-4EF8-9A19-ADD8B567E361}"/>
    <hyperlink ref="J30" r:id="rId8" xr:uid="{C794CED9-C2A4-4517-9763-D1C70B6281C4}"/>
    <hyperlink ref="O30" r:id="rId9" xr:uid="{B3AA4A98-8B41-414A-9CEA-B2BD62D30755}"/>
    <hyperlink ref="P30" r:id="rId10" xr:uid="{E56CE179-F52C-469A-A509-B6EF7F3F2C09}"/>
    <hyperlink ref="Q30" r:id="rId11" xr:uid="{1BDD4FC6-8045-4F85-8AE5-EC0DDEB51246}"/>
  </hyperlinks>
  <pageMargins left="0.25" right="0.25" top="0.75" bottom="0.75" header="0.3" footer="0.3"/>
  <pageSetup paperSize="8" scale="46" orientation="landscape"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7C8101D2D92848B938E06490E5CBE4" ma:contentTypeVersion="13" ma:contentTypeDescription="Create a new document." ma:contentTypeScope="" ma:versionID="bbe495b14f44de05f88448540324b1e9">
  <xsd:schema xmlns:xsd="http://www.w3.org/2001/XMLSchema" xmlns:xs="http://www.w3.org/2001/XMLSchema" xmlns:p="http://schemas.microsoft.com/office/2006/metadata/properties" xmlns:ns3="4f6b3047-ef38-4330-82f9-3d5bf17c67fa" xmlns:ns4="e8756c1e-e8d1-4232-b615-c84b994368a8" targetNamespace="http://schemas.microsoft.com/office/2006/metadata/properties" ma:root="true" ma:fieldsID="54501721e981dc0e2151b5fa7a86fd96" ns3:_="" ns4:_="">
    <xsd:import namespace="4f6b3047-ef38-4330-82f9-3d5bf17c67fa"/>
    <xsd:import namespace="e8756c1e-e8d1-4232-b615-c84b994368a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b3047-ef38-4330-82f9-3d5bf17c67f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756c1e-e8d1-4232-b615-c84b994368a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7BAC1-3787-422C-A801-C4193E0C1B6C}">
  <ds:schemaRefs>
    <ds:schemaRef ds:uri="http://purl.org/dc/terms/"/>
    <ds:schemaRef ds:uri="http://schemas.openxmlformats.org/package/2006/metadata/core-properties"/>
    <ds:schemaRef ds:uri="e8756c1e-e8d1-4232-b615-c84b994368a8"/>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4f6b3047-ef38-4330-82f9-3d5bf17c67fa"/>
    <ds:schemaRef ds:uri="http://www.w3.org/XML/1998/namespace"/>
  </ds:schemaRefs>
</ds:datastoreItem>
</file>

<file path=customXml/itemProps2.xml><?xml version="1.0" encoding="utf-8"?>
<ds:datastoreItem xmlns:ds="http://schemas.openxmlformats.org/officeDocument/2006/customXml" ds:itemID="{1B1B0F98-9443-4E01-BAE4-801F10710AC3}">
  <ds:schemaRefs>
    <ds:schemaRef ds:uri="http://schemas.microsoft.com/office/2006/metadata/longProperties"/>
  </ds:schemaRefs>
</ds:datastoreItem>
</file>

<file path=customXml/itemProps3.xml><?xml version="1.0" encoding="utf-8"?>
<ds:datastoreItem xmlns:ds="http://schemas.openxmlformats.org/officeDocument/2006/customXml" ds:itemID="{88CA2C11-3AD3-4312-97D9-137375BAE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b3047-ef38-4330-82f9-3d5bf17c67fa"/>
    <ds:schemaRef ds:uri="e8756c1e-e8d1-4232-b615-c84b99436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F57BF71-8F37-44F8-A36C-9BF07DE314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READ ME - DPP introduction</vt:lpstr>
      <vt:lpstr>definitions</vt:lpstr>
      <vt:lpstr>Cholera</vt:lpstr>
      <vt:lpstr>Ebola</vt:lpstr>
      <vt:lpstr>HPV</vt:lpstr>
      <vt:lpstr>IPV</vt:lpstr>
      <vt:lpstr>JE</vt:lpstr>
      <vt:lpstr>Measles</vt:lpstr>
      <vt:lpstr>Measles and Rubella</vt:lpstr>
      <vt:lpstr>Men A</vt:lpstr>
      <vt:lpstr>MMCV</vt:lpstr>
      <vt:lpstr>PCV</vt:lpstr>
      <vt:lpstr>HepB</vt:lpstr>
      <vt:lpstr>DTP</vt:lpstr>
      <vt:lpstr>Hexa</vt:lpstr>
      <vt:lpstr>TCV</vt:lpstr>
      <vt:lpstr>Penta</vt:lpstr>
      <vt:lpstr>Malaria</vt:lpstr>
      <vt:lpstr>Td</vt:lpstr>
      <vt:lpstr>Rabies</vt:lpstr>
      <vt:lpstr>Rota</vt:lpstr>
      <vt:lpstr>YF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product profiles</dc:title>
  <dc:subject>&amp;lt;p&amp;gt;Detailed product profiles (DPPs) give countries easy access to up-to-date and comprehensive information on Gavi-supported vaccines. They also provide an overview of all WHO prequalified products for vaccine groups that Gavi supports.&amp;lt;/p&amp;gt;</dc:subject>
  <dc:creator/>
  <cp:keywords/>
  <dc:description>&amp;lt;p&amp;gt;Detailed product profiles (DPPs) give countries easy access to up-to-date and comprehensive information on Gavi-supported vaccines. They also provide an overview of all WHO prequalified products for vaccine groups that Gavi supports.&amp;lt;/p&amp;gt;</dc:description>
  <cp:lastModifiedBy/>
  <cp:revision/>
  <dcterms:created xsi:type="dcterms:W3CDTF">2006-09-16T00:00:00Z</dcterms:created>
  <dcterms:modified xsi:type="dcterms:W3CDTF">2026-07-23T15:02:46Z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2057</vt:i4>
  </property>
  <property fmtid="{D5CDD505-2E9C-101B-9397-08002B2CF9AE}" pid="3" name="EktQuickLink">
    <vt:lpwstr>DownloadAsset.aspx?id=2147511153</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
  </property>
  <property fmtid="{D5CDD505-2E9C-101B-9397-08002B2CF9AE}" pid="8" name="EktExpiryType">
    <vt:i4>1</vt:i4>
  </property>
  <property fmtid="{D5CDD505-2E9C-101B-9397-08002B2CF9AE}" pid="9" name="EktDateCreated">
    <vt:filetime>2015-09-29T13:11:24Z</vt:filetime>
  </property>
  <property fmtid="{D5CDD505-2E9C-101B-9397-08002B2CF9AE}" pid="10" name="EktDateModified">
    <vt:filetime>2017-10-25T15:42:04Z</vt:filetime>
  </property>
  <property fmtid="{D5CDD505-2E9C-101B-9397-08002B2CF9AE}" pid="11" name="EktTaxCategory">
    <vt:lpwstr> #eksep# \Website\Areas\Library\GAVI-documents\Supply-procurement #eksep# </vt:lpwstr>
  </property>
  <property fmtid="{D5CDD505-2E9C-101B-9397-08002B2CF9AE}" pid="12" name="EktDisabledTaxCategory">
    <vt:lpwstr/>
  </property>
  <property fmtid="{D5CDD505-2E9C-101B-9397-08002B2CF9AE}" pid="13" name="EktCmsSize">
    <vt:i4>523264</vt:i4>
  </property>
  <property fmtid="{D5CDD505-2E9C-101B-9397-08002B2CF9AE}" pid="14" name="EktSearchable">
    <vt:i4>1</vt:i4>
  </property>
  <property fmtid="{D5CDD505-2E9C-101B-9397-08002B2CF9AE}" pid="15" name="EktEDescription">
    <vt:lpwstr>&amp;lt;p&amp;gt;Detailed product profiles (DPPs) give countries easy access to up-to-date and comprehensive information on Gavi-supported vaccines. They also provide an overview of all WHO prequalified products for vaccine groups that Gavi supports.&amp;lt;/p&amp;gt;</vt:lpwstr>
  </property>
  <property fmtid="{D5CDD505-2E9C-101B-9397-08002B2CF9AE}" pid="16" name="EktPublicationDate">
    <vt:filetime>2017-04-06T04:00:00Z</vt:filetime>
  </property>
  <property fmtid="{D5CDD505-2E9C-101B-9397-08002B2CF9AE}" pid="17" name="EktArchived">
    <vt:bool>false</vt:bool>
  </property>
  <property fmtid="{D5CDD505-2E9C-101B-9397-08002B2CF9AE}" pid="18" name="EktDate_Unknown">
    <vt:bool>false</vt:bool>
  </property>
  <property fmtid="{D5CDD505-2E9C-101B-9397-08002B2CF9AE}" pid="19" name="EktNoIndex">
    <vt:bool>false</vt:bool>
  </property>
  <property fmtid="{D5CDD505-2E9C-101B-9397-08002B2CF9AE}" pid="20" name="EktNoFollow">
    <vt:bool>false</vt:bool>
  </property>
  <property fmtid="{D5CDD505-2E9C-101B-9397-08002B2CF9AE}" pid="21" name="ContentTypeId">
    <vt:lpwstr>0x010100747C8101D2D92848B938E06490E5CBE4</vt:lpwstr>
  </property>
  <property fmtid="{D5CDD505-2E9C-101B-9397-08002B2CF9AE}" pid="22" name="e37ceaa0d61b4bfeb3c21883d9680a10">
    <vt:lpwstr>Policy and Market Shaping|23be1551-55ac-4c54-93f1-8364704b1c08</vt:lpwstr>
  </property>
  <property fmtid="{D5CDD505-2E9C-101B-9397-08002B2CF9AE}" pid="23" name="e47ceaa0d61b4bfeb3c21883d9680a10">
    <vt:lpwstr/>
  </property>
  <property fmtid="{D5CDD505-2E9C-101B-9397-08002B2CF9AE}" pid="24" name="e57ceaa0d61b4bfeb3c21883d9680a10">
    <vt:lpwstr/>
  </property>
  <property fmtid="{D5CDD505-2E9C-101B-9397-08002B2CF9AE}" pid="25" name="TaxCatchAll">
    <vt:lpwstr>83;#Policy and Market Shaping|23be1551-55ac-4c54-93f1-8364704b1c08</vt:lpwstr>
  </property>
  <property fmtid="{D5CDD505-2E9C-101B-9397-08002B2CF9AE}" pid="26" name="i4a50af2c0e64ae9b81ffeca8af7ed0f">
    <vt:lpwstr/>
  </property>
  <property fmtid="{D5CDD505-2E9C-101B-9397-08002B2CF9AE}" pid="27" name="e77ceaa0d61b4bfeb3c21883d9680a10">
    <vt:lpwstr/>
  </property>
  <property fmtid="{D5CDD505-2E9C-101B-9397-08002B2CF9AE}" pid="28" name="Health System Strengthening">
    <vt:lpwstr/>
  </property>
  <property fmtid="{D5CDD505-2E9C-101B-9397-08002B2CF9AE}" pid="29" name="Depto">
    <vt:lpwstr>83;#Policy and Market Shaping|23be1551-55ac-4c54-93f1-8364704b1c08</vt:lpwstr>
  </property>
  <property fmtid="{D5CDD505-2E9C-101B-9397-08002B2CF9AE}" pid="30" name="Country">
    <vt:lpwstr/>
  </property>
  <property fmtid="{D5CDD505-2E9C-101B-9397-08002B2CF9AE}" pid="31" name="Vaccine">
    <vt:lpwstr/>
  </property>
  <property fmtid="{D5CDD505-2E9C-101B-9397-08002B2CF9AE}" pid="32" name="Health">
    <vt:lpwstr/>
  </property>
  <property fmtid="{D5CDD505-2E9C-101B-9397-08002B2CF9AE}" pid="33" name="_dlc_DocId">
    <vt:lpwstr>GAVI-891304509-116148</vt:lpwstr>
  </property>
  <property fmtid="{D5CDD505-2E9C-101B-9397-08002B2CF9AE}" pid="34" name="_dlc_DocIdItemGuid">
    <vt:lpwstr>3dde2e6d-beda-42d8-8695-399760f4c5fd</vt:lpwstr>
  </property>
  <property fmtid="{D5CDD505-2E9C-101B-9397-08002B2CF9AE}" pid="35" name="_dlc_DocIdUrl">
    <vt:lpwstr>https://gavinet.sharepoint.com/teams/PAP/pms/_layouts/15/DocIdRedir.aspx?ID=GAVI-891304509-116148, GAVI-891304509-116148</vt:lpwstr>
  </property>
  <property fmtid="{D5CDD505-2E9C-101B-9397-08002B2CF9AE}" pid="36" name="display_urn:schemas-microsoft-com:office:office#SharedWithUsers">
    <vt:lpwstr>Christophe Henry</vt:lpwstr>
  </property>
  <property fmtid="{D5CDD505-2E9C-101B-9397-08002B2CF9AE}" pid="37" name="SharedWithUsers">
    <vt:lpwstr>641;#Christophe Henry</vt:lpwstr>
  </property>
  <property fmtid="{D5CDD505-2E9C-101B-9397-08002B2CF9AE}" pid="38" name="d1cc8e3ce74548b4802b698dbb551d86">
    <vt:lpwstr/>
  </property>
  <property fmtid="{D5CDD505-2E9C-101B-9397-08002B2CF9AE}" pid="39" name="Programme and project management">
    <vt:lpwstr/>
  </property>
  <property fmtid="{D5CDD505-2E9C-101B-9397-08002B2CF9AE}" pid="40" name="EktDisableBreadcrumb">
    <vt:bool>false</vt:bool>
  </property>
  <property fmtid="{D5CDD505-2E9C-101B-9397-08002B2CF9AE}" pid="41" name="EktExcludeFromAMP">
    <vt:bool>false</vt:bool>
  </property>
  <property fmtid="{D5CDD505-2E9C-101B-9397-08002B2CF9AE}" pid="42" name="MSIP_Label_0a957285-7815-485a-9751-5b273b784ad5_Enabled">
    <vt:lpwstr>true</vt:lpwstr>
  </property>
  <property fmtid="{D5CDD505-2E9C-101B-9397-08002B2CF9AE}" pid="43" name="MSIP_Label_0a957285-7815-485a-9751-5b273b784ad5_SetDate">
    <vt:lpwstr>2019-10-29T15:44:13Z</vt:lpwstr>
  </property>
  <property fmtid="{D5CDD505-2E9C-101B-9397-08002B2CF9AE}" pid="44" name="MSIP_Label_0a957285-7815-485a-9751-5b273b784ad5_Method">
    <vt:lpwstr>Privileged</vt:lpwstr>
  </property>
  <property fmtid="{D5CDD505-2E9C-101B-9397-08002B2CF9AE}" pid="45" name="MSIP_Label_0a957285-7815-485a-9751-5b273b784ad5_Name">
    <vt:lpwstr>0a957285-7815-485a-9751-5b273b784ad5</vt:lpwstr>
  </property>
  <property fmtid="{D5CDD505-2E9C-101B-9397-08002B2CF9AE}" pid="46" name="MSIP_Label_0a957285-7815-485a-9751-5b273b784ad5_SiteId">
    <vt:lpwstr>1de6d9f3-0daf-4df6-b9d6-5959f16f6118</vt:lpwstr>
  </property>
  <property fmtid="{D5CDD505-2E9C-101B-9397-08002B2CF9AE}" pid="47" name="MSIP_Label_0a957285-7815-485a-9751-5b273b784ad5_ActionId">
    <vt:lpwstr>83964de6-918a-48b6-993f-0000812f5847</vt:lpwstr>
  </property>
  <property fmtid="{D5CDD505-2E9C-101B-9397-08002B2CF9AE}" pid="48" name="MSIP_Label_0a957285-7815-485a-9751-5b273b784ad5_ContentBits">
    <vt:lpwstr>0</vt:lpwstr>
  </property>
</Properties>
</file>